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W:\RESULTADO VOTAÇÕES\"/>
    </mc:Choice>
  </mc:AlternateContent>
  <xr:revisionPtr revIDLastSave="0" documentId="13_ncr:1_{686FD30B-BA8F-4942-89EE-4356F57912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postas ao formulário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I30" i="1"/>
  <c r="I29" i="1"/>
  <c r="I28" i="1"/>
  <c r="H31" i="1"/>
  <c r="H30" i="1"/>
  <c r="H29" i="1"/>
  <c r="H28" i="1"/>
  <c r="G31" i="1"/>
  <c r="G30" i="1"/>
  <c r="G29" i="1"/>
  <c r="G28" i="1"/>
  <c r="F31" i="1"/>
  <c r="F30" i="1"/>
  <c r="F29" i="1"/>
  <c r="F28" i="1"/>
  <c r="E31" i="1"/>
  <c r="E30" i="1"/>
  <c r="E29" i="1"/>
  <c r="E28" i="1"/>
  <c r="BP31" i="1"/>
  <c r="BP28" i="1"/>
  <c r="BP29" i="1"/>
  <c r="BP30" i="1"/>
  <c r="BO31" i="1"/>
  <c r="BO30" i="1"/>
  <c r="BO32" i="1"/>
  <c r="BO28" i="1"/>
  <c r="BO29" i="1"/>
  <c r="BN30" i="1"/>
  <c r="BN29" i="1"/>
  <c r="BN28" i="1"/>
  <c r="BM30" i="1"/>
  <c r="BM29" i="1"/>
  <c r="BM28" i="1"/>
  <c r="BL28" i="1"/>
  <c r="N28" i="1"/>
  <c r="L28" i="1"/>
  <c r="M28" i="1"/>
  <c r="O28" i="1"/>
  <c r="P28" i="1"/>
  <c r="Q28" i="1"/>
  <c r="R28" i="1"/>
  <c r="S28" i="1"/>
  <c r="S30" i="1" s="1"/>
  <c r="T28" i="1"/>
  <c r="T30" i="1" s="1"/>
  <c r="U28" i="1"/>
  <c r="V28" i="1"/>
  <c r="W28" i="1"/>
  <c r="X28" i="1"/>
  <c r="Y28" i="1"/>
  <c r="Z28" i="1"/>
  <c r="AA28" i="1"/>
  <c r="AA30" i="1" s="1"/>
  <c r="AB28" i="1"/>
  <c r="AB30" i="1" s="1"/>
  <c r="AC28" i="1"/>
  <c r="AD28" i="1"/>
  <c r="AE28" i="1"/>
  <c r="AF28" i="1"/>
  <c r="AG28" i="1"/>
  <c r="AH28" i="1"/>
  <c r="AI28" i="1"/>
  <c r="AJ28" i="1"/>
  <c r="AJ30" i="1" s="1"/>
  <c r="AK28" i="1"/>
  <c r="AL28" i="1"/>
  <c r="AM28" i="1"/>
  <c r="AN28" i="1"/>
  <c r="AO28" i="1"/>
  <c r="AP28" i="1"/>
  <c r="AQ28" i="1"/>
  <c r="AQ30" i="1" s="1"/>
  <c r="AR28" i="1"/>
  <c r="AR30" i="1" s="1"/>
  <c r="AS28" i="1"/>
  <c r="AT28" i="1"/>
  <c r="AU28" i="1"/>
  <c r="AV28" i="1"/>
  <c r="AW28" i="1"/>
  <c r="AX28" i="1"/>
  <c r="AY28" i="1"/>
  <c r="AY30" i="1" s="1"/>
  <c r="AZ28" i="1"/>
  <c r="AZ30" i="1" s="1"/>
  <c r="BA28" i="1"/>
  <c r="BB28" i="1"/>
  <c r="BC28" i="1"/>
  <c r="BD28" i="1"/>
  <c r="BE28" i="1"/>
  <c r="BF28" i="1"/>
  <c r="BG28" i="1"/>
  <c r="BG30" i="1" s="1"/>
  <c r="BH28" i="1"/>
  <c r="BH30" i="1" s="1"/>
  <c r="BI28" i="1"/>
  <c r="BJ28" i="1"/>
  <c r="BK28" i="1"/>
  <c r="L29" i="1"/>
  <c r="M29" i="1"/>
  <c r="M30" i="1" s="1"/>
  <c r="N29" i="1"/>
  <c r="O29" i="1"/>
  <c r="O30" i="1" s="1"/>
  <c r="P29" i="1"/>
  <c r="P30" i="1" s="1"/>
  <c r="Q29" i="1"/>
  <c r="R29" i="1"/>
  <c r="S29" i="1"/>
  <c r="T29" i="1"/>
  <c r="U29" i="1"/>
  <c r="U30" i="1" s="1"/>
  <c r="V29" i="1"/>
  <c r="V30" i="1" s="1"/>
  <c r="W29" i="1"/>
  <c r="W30" i="1" s="1"/>
  <c r="X29" i="1"/>
  <c r="X30" i="1" s="1"/>
  <c r="Y29" i="1"/>
  <c r="Y30" i="1" s="1"/>
  <c r="Z29" i="1"/>
  <c r="AA29" i="1"/>
  <c r="AB29" i="1"/>
  <c r="AC29" i="1"/>
  <c r="AC30" i="1" s="1"/>
  <c r="AD29" i="1"/>
  <c r="AD30" i="1" s="1"/>
  <c r="AE29" i="1"/>
  <c r="AE30" i="1" s="1"/>
  <c r="AF29" i="1"/>
  <c r="AF30" i="1" s="1"/>
  <c r="AG29" i="1"/>
  <c r="AH29" i="1"/>
  <c r="AI29" i="1"/>
  <c r="AJ29" i="1"/>
  <c r="AK29" i="1"/>
  <c r="AK30" i="1" s="1"/>
  <c r="AL29" i="1"/>
  <c r="AM29" i="1"/>
  <c r="AM30" i="1" s="1"/>
  <c r="AN29" i="1"/>
  <c r="AN30" i="1" s="1"/>
  <c r="AO29" i="1"/>
  <c r="AO30" i="1" s="1"/>
  <c r="AP29" i="1"/>
  <c r="AQ29" i="1"/>
  <c r="AR29" i="1"/>
  <c r="AS29" i="1"/>
  <c r="AS30" i="1" s="1"/>
  <c r="AT29" i="1"/>
  <c r="AU29" i="1"/>
  <c r="AV29" i="1"/>
  <c r="AV30" i="1" s="1"/>
  <c r="AW29" i="1"/>
  <c r="AX29" i="1"/>
  <c r="AY29" i="1"/>
  <c r="AZ29" i="1"/>
  <c r="BA29" i="1"/>
  <c r="BA30" i="1" s="1"/>
  <c r="BB29" i="1"/>
  <c r="BC29" i="1"/>
  <c r="BC30" i="1" s="1"/>
  <c r="BD29" i="1"/>
  <c r="BD30" i="1" s="1"/>
  <c r="BE29" i="1"/>
  <c r="BE30" i="1" s="1"/>
  <c r="BF29" i="1"/>
  <c r="BG29" i="1"/>
  <c r="BH29" i="1"/>
  <c r="BI29" i="1"/>
  <c r="BI30" i="1" s="1"/>
  <c r="BJ29" i="1"/>
  <c r="BJ30" i="1" s="1"/>
  <c r="BK29" i="1"/>
  <c r="BK30" i="1" s="1"/>
  <c r="BL29" i="1"/>
  <c r="L30" i="1"/>
  <c r="Q30" i="1"/>
  <c r="AG30" i="1"/>
  <c r="AI30" i="1"/>
  <c r="AL30" i="1"/>
  <c r="AT30" i="1"/>
  <c r="AU30" i="1"/>
  <c r="AW30" i="1"/>
  <c r="BB30" i="1"/>
  <c r="K29" i="1"/>
  <c r="K28" i="1"/>
  <c r="K30" i="1" s="1"/>
  <c r="BF30" i="1" l="1"/>
  <c r="AX30" i="1"/>
  <c r="AP30" i="1"/>
  <c r="AH30" i="1"/>
  <c r="Z30" i="1"/>
  <c r="N30" i="1"/>
  <c r="BL30" i="1"/>
  <c r="R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M3" authorId="0" shapeId="0" xr:uid="{00000000-0006-0000-0000-000001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N3" authorId="0" shapeId="0" xr:uid="{00000000-0006-0000-0000-000002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O3" authorId="0" shapeId="0" xr:uid="{00000000-0006-0000-0000-000003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P3" authorId="0" shapeId="0" xr:uid="{00000000-0006-0000-0000-000004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M5" authorId="0" shapeId="0" xr:uid="{00000000-0006-0000-0000-000005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N5" authorId="0" shapeId="0" xr:uid="{00000000-0006-0000-0000-000006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O5" authorId="0" shapeId="0" xr:uid="{00000000-0006-0000-0000-000007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  <comment ref="BP5" authorId="0" shapeId="0" xr:uid="{00000000-0006-0000-0000-000008000000}">
      <text>
        <r>
          <rPr>
            <sz val="10"/>
            <color rgb="FF000000"/>
            <rFont val="Arial"/>
            <scheme val="minor"/>
          </rPr>
          <t>O respondente atualizou este valor.</t>
        </r>
      </text>
    </comment>
  </commentList>
</comments>
</file>

<file path=xl/sharedStrings.xml><?xml version="1.0" encoding="utf-8"?>
<sst xmlns="http://schemas.openxmlformats.org/spreadsheetml/2006/main" count="1727" uniqueCount="164">
  <si>
    <t>Carimbo de data/hora</t>
  </si>
  <si>
    <t>Endereço de e-mail</t>
  </si>
  <si>
    <t>MUNICÍPIO</t>
  </si>
  <si>
    <t>Nome de quem está respondendo este questionário.</t>
  </si>
  <si>
    <r>
      <t xml:space="preserve">PerguntaVOTAÇÃO:
1-      Reajuste para:
HOSPEDAGEM COM PERNOITE E TRASLADO DE </t>
    </r>
    <r>
      <rPr>
        <u/>
        <sz val="10"/>
        <color theme="1"/>
        <rFont val="Arial"/>
      </rPr>
      <t>ACOMPANHANTE</t>
    </r>
    <r>
      <rPr>
        <sz val="10"/>
        <color theme="1"/>
        <rFont val="Arial"/>
      </rPr>
      <t xml:space="preserve"> EM CASA DE APOIO REGIÃO METROPOLITANA DA GRANDE FLORIANÓPOLIS;
Prestador (os) credenciados:
Antunes e Pereira – Bem Estar Social sem título.
Valor: R$ 110,00 - Referência: 08/2022</t>
    </r>
  </si>
  <si>
    <r>
      <t xml:space="preserve">2-      Reajuste para:
HOSPEDAGEM COM PERNOITE E TRASLADO DE </t>
    </r>
    <r>
      <rPr>
        <u/>
        <sz val="10"/>
        <color theme="1"/>
        <rFont val="Arial"/>
      </rPr>
      <t xml:space="preserve">PACIENTE </t>
    </r>
    <r>
      <rPr>
        <sz val="10"/>
        <color theme="1"/>
        <rFont val="Arial"/>
      </rPr>
      <t xml:space="preserve">EM CASA DE APOIO REGIÃO METROPOLITANA DA GRANDE FLORIANÓPOLIS;
Prestador (os) credenciados:
Antunes e Pereira – Bem Estar Social
Valor: R$ 110,00   Referência: 08/2022 </t>
    </r>
  </si>
  <si>
    <r>
      <t xml:space="preserve">3-      Reajuste para:
HOSPEDAGEM SEM PERNOITE, COM TRASLADO DE </t>
    </r>
    <r>
      <rPr>
        <u/>
        <sz val="10"/>
        <color theme="1"/>
        <rFont val="Arial"/>
      </rPr>
      <t xml:space="preserve">ACOMPANHANTE </t>
    </r>
    <r>
      <rPr>
        <sz val="10"/>
        <color theme="1"/>
        <rFont val="Arial"/>
      </rPr>
      <t xml:space="preserve">EM CASA DE APOIO REGIÃO METROPOLITANA DA GRANDE FLORIANÓPOLIS;
Prestador (os) credenciados:
Antunes e Pereira – Bem Estar Social
Valor: R$ 60,00   Referência: 08/2022 </t>
    </r>
  </si>
  <si>
    <r>
      <t xml:space="preserve">4-      Reajuste para:
HOSPEDAGEM SEM PERNOITE, COM TRASLADO DE </t>
    </r>
    <r>
      <rPr>
        <u/>
        <sz val="10"/>
        <color theme="1"/>
        <rFont val="Arial"/>
      </rPr>
      <t xml:space="preserve">PACIENTE </t>
    </r>
    <r>
      <rPr>
        <sz val="10"/>
        <color theme="1"/>
        <rFont val="Arial"/>
      </rPr>
      <t xml:space="preserve">EM CASA DE APOIO REGIÃO METROPOLITANA DA GRANDE FLORIANÓPOLIS;
Prestador (os) credenciados:
Antunes e Pereira – Bem Estar Social
Valor: R$ 60,00   Referência: 08/2022 </t>
    </r>
  </si>
  <si>
    <t>5-      Reajuste no valor do procedimento de Radiografia panorâmica de mandíbula de R$ 42,00 para R$ 50,00;
Prestador (os) credenciados:
BIO RADIUS RADIOLOGIA E TOMOGRAFIA ODONTOLOGICA S/S LTDA (VIDEIRA) 
CENTRO AVANCADO DE DIAGNÓSTICO POR IMAGEM CAÇADOR LTDA ME (CAÇADOR)
CLINICA REBELATTO (CATANDUVAS)
IMAGGIO MEDICINA DIAGNÓSTICA LTDA DIGIMAX (CAMPOS NOVOS)
RADIOLOG - CASTEGNARO E CASTEGNARO SS LTDA (VIDEIRA)
Valor: R$ 42,00   Referência: 01/2015</t>
  </si>
  <si>
    <t>6-      Reajuste no valor do procedimento de Polissonografia de R$ 400,00 para R$ 790,00. **Lembrando que o Estado fornece ou fornecerá equipamentos para as regiões de forma gratuita. Levar isto em consideração antes de votar.**
 Prestador (os) credenciados:
 INSTITUTO DO SONO SÃO MIGUEL LTDA (JOAÇABA)
Valor: 400,00  Referência: 01/2015</t>
  </si>
  <si>
    <t>7 -      Alterar o valor das consultas de retorno de R$ 0,00 para R$ 60,00.</t>
  </si>
  <si>
    <t>8-      Inclusão de atendimento odontológico especializado com sedação. Solicitação do município de Água Doce para pacientes com deficiência intelectual e múltipla (Extração, Tratamentos restauradores, periodontais e endodônticos). Havendo aprovação da inclusão apresentaremos proposta de valor para votação.</t>
  </si>
  <si>
    <t>9-      Inclusão de Angiotomografia de Coronárias. Solicitado pelo município de Água Doce. Possuímos proposta do Hospital Maice (cidade de Caçador com o valor de R$ 850,00).
 Consórcio: CISAMURES
Valor compativo:  R$ 1.825,52</t>
  </si>
  <si>
    <t>10-      Incluir na tabela do CISAMARP exames laboratoriais que já estão presentes na tabela do SUS e praticar os valores do SUS.
Código SUS - 0202010775
DETERMINAÇÃO DE CREMATÓCRITO NO LEITE HUMANO ORDENHADO 
 Valor - R$ 1,53</t>
  </si>
  <si>
    <t>11-      Incluir na tabela do CISAMARP exames laboratoriais que já estão presentes na tabela do SUS e praticar os valores do SUS.
Código SUS - 0202010783
ACIDEZ TITULÁVEL NO LEITE HUMANO (DORNIC) 
 Valor - R$ 3,04</t>
  </si>
  <si>
    <t>12-      Incluir na tabela do CISAMARP exames laboratoriais que já estão presentes na tabela do SUS e praticar os valores do SUS.
Código SUS - 0202020053
DETERMINACAO DE ENZIMAS ERITROCITARIAS (CADA) 
 Valor - R$ 2,73</t>
  </si>
  <si>
    <t>13-      Incluir na tabela do CISAMARP exames laboratoriais que já estão presentes na tabela do SUS e praticar os valores do SUS.
Código SUS - 0202030210
GENOTIPAGEM DE VIRUS DA HEPATITE C 
 Valor - R$ 298,48</t>
  </si>
  <si>
    <t>14-      Incluir na tabela do CISAMARP exames laboratoriais que já estão presentes na tabela do SUS e praticar os valores do SUS.
Código SUS - 0202031080
QUANTIFICAÇÃO DE RNA DO VÍRUS DA HEPATITE C 
 Valor -  R$ 168,48</t>
  </si>
  <si>
    <t>15-      Incluir na tabela do CISAMARP exames laboratoriais que já estão presentes na tabela do SUS e praticar os valores do SUS.
Código SUS - 0202031187
DOSAGEM DE ANTICORPOS ANTITRANSGLUTAMINAISE RECOMBINANTE HUMANO IGA 
 Valor -  R$ 18,55</t>
  </si>
  <si>
    <t>16-      Incluir na tabela do CISAMARP exames laboratoriais que já estão presentes na tabela do SUS e praticar os valores do SUS.
Código SUS - 0202031195
DOSAGEM DA FRAÇÃO C1Q DO COMPLEMENTO 
 Valor -  R$ 17,16</t>
  </si>
  <si>
    <t>17-      Incluir na tabela do CISAMARP exames laboratoriais que já estão presentes na tabela do SUS e praticar os valores do SUS.
Código SUS - 0202031209
DOSAGEM DE TROPONINA 
 Valor -  R$ 9,00</t>
  </si>
  <si>
    <t>18-      Incluir na tabela do CISAMARP exames laboratoriais que já estão presentes na tabela do SUS e praticar os valores do SUS.
Código SUS - 0202031217
DOSAGEM DO ANTÍGENO CA 125 
 Valor - R$ 13,35</t>
  </si>
  <si>
    <t>19-      Incluir na tabela do CISAMARP exames laboratoriais que já estão presentes na tabela do SUS e praticar os valores do SUS.
Código SUS - 0202031225
EXAME LABORATORIAL PARA DOENÇA DE GAUCHER I5 
 Valor - R$ 80,00</t>
  </si>
  <si>
    <t xml:space="preserve">20-      Incluir na tabela do CISAMARP exames laboratoriais que já estão presentes na tabela do SUS e praticar os valores do SUS.
Código SUS - 0202031233
EXAME LABORATORIAL PARA DOENÇA DE GAUCHER II 
 Valor - 
R$ 120,00 </t>
  </si>
  <si>
    <t>21-      Incluir na tabela do CISAMARP exames laboratoriais que já estão presentes na tabela do SUS e praticar os valores do SUS.
Código SUS - 0202031241 -  GENOTIPAGEM DO HIV -
 Vaor  R$ 0,00</t>
  </si>
  <si>
    <t>22-      Incluir na tabela do CISAMARP exames laboratoriais que já estão presentes na tabela do SUS e praticar os valores do SUS.
Código SUS - 0202031250 - DETECÇÃO DE RNA DO HTLV-1 - R$ 65,00</t>
  </si>
  <si>
    <t>23-      Incluir na tabela do CISAMARP exames laboratoriais que já estão presentes na tabela do SUS e praticar os valores do SUS.
Código SUS - 0202031268 - PESQUISA DE ANTICORPOS ANTICORPOS ANTI-HTLV-1 (WESTERN-BLOT) – Valor R$ 85,00</t>
  </si>
  <si>
    <t>24-      Incluir na tabela do CISAMARP exames laboratoriais que já estão presentes na tabela do SUS e praticar os valores do SUS.
Código SUS - 0202031276 - DOSAGEM DE ADENOSINA-DESAMINASE (ADA) – Valor R$ 13,06</t>
  </si>
  <si>
    <t>25-      Incluir na tabela do CISAMARP exames laboratoriais que já estão presentes na tabela do SUS e praticar os valores do SUS.
Código SUS - 0202031284 - ANTIBETA 2 GLICOPROTEINA I -IGG - R$ 125,00</t>
  </si>
  <si>
    <t>26-      Incluir na tabela do CISAMARP exames laboratoriais que já estão presentes na tabela do SUS e praticar os valores do SUS.
Código SUS - 0202031292 - DOSAGEM DE ANTI-BETA-2-GLICOPROTEÍNA I – IGM - R$ 125,00</t>
  </si>
  <si>
    <t>27-      Incluir na tabela do CISAMARP exames laboratoriais que já estão presentes na tabela do SUS e praticar os valores do SUS.
Código SUS - 0202031306 - DIAGNÓSTICO E REAVALIAÇÃO DE HEMOGLOBINÚRIA PAROXISTICA NOTURNA - R$ 80,00</t>
  </si>
  <si>
    <t>28-      Incluir na tabela do CISAMARP exames laboratoriais que já estão presentes na tabela do SUS e praticar os valores do SUS.
Código SUS - 0202031306 - DIAGNÓSTICO E REAVALIAÇÃO DE HEMOGLOBINÚRIA PAROXISTICA NOTURNA - R$ 80,00</t>
  </si>
  <si>
    <t>29-      Incluir na tabela do CISAMARP exames laboratoriais que já estão presentes na tabela do SUS e praticar os valores do SUS.
Código SUS - 202031314 - DOSAGEM DE ANTICORPO ANTI-ACHR - R$ 86,20</t>
  </si>
  <si>
    <t>30-      Incluir na tabela do CISAMARP exames laboratoriais que já estão presentes na tabela do SUS e praticar os valores do SUS.
Código SUS - 0202031322 - DOSAGEM DE SIROLIMO - R$ 52,33</t>
  </si>
  <si>
    <t>32-      Incluir na tabela do CISAMARP exames laboratoriais que já estão presentes na tabela do SUS e praticar os valores do SUS.
Código SUS - 202060470 - PESQUISA DE MACROPROLACTINA - R$ 12,15</t>
  </si>
  <si>
    <t>33-      Incluir na tabela do CISAMARP exames laboratoriais que já estão presentes na tabela do SUS e praticar os valores do SUS.
Código SUS - 0202080030 - ANTIBIOGRAMA P/ MICOBACTERIAS  - R$ 13,33</t>
  </si>
  <si>
    <t xml:space="preserve">34-      Incluir na tabela do CISAMARP exames laboratoriais que já estão presentes na tabela do SUS e praticar os valores do SUS.
Código SUS -  0202080242 - PROVA CONFIRMATÓRIA DA PRESENÇA DE MICRO-ORGANISMOS COLIFORMES - R$ 5,62
 </t>
  </si>
  <si>
    <t xml:space="preserve">35-      Incluir na tabela do CISAMARP exames laboratoriais que já estão presentes na tabela do SUS e praticar os valores do SUS.
Código SUS -  0202100014 - DETERMINACAO DE CARIOTIPO EM CULTURA DE LONGA DURACAO (C/ TECNICA DE BANDAS) - R$ 180,00
 </t>
  </si>
  <si>
    <t xml:space="preserve">36-      Incluir na tabela do CISAMARP exames laboratoriais que já estão presentes na tabela do SUS e praticar os valores do SUS.
Código SUS -  0202100022  - DETERMINACAO DE CARIOTIPO EM MEDULA OSSEA E VILOSIDADES CORIONICAS (C/ TECNICA DE BANDAS) - R$ 160,00
 </t>
  </si>
  <si>
    <t xml:space="preserve">37-      Incluir na tabela do CISAMARP exames laboratoriais que já estão presentes na tabela do SUS e praticar os valores do SUS.
Código SUS -  0202100030 - DETERMINACAO DE CARIOTIPO EM SANGUE PERIFERICO (C/ TECNICA DE BANDAS) - R$ 160,00
 </t>
  </si>
  <si>
    <t xml:space="preserve">38-      Incluir na tabela do CISAMARP exames laboratoriais que já estão presentes na tabela do SUS e praticar os valores do SUS.
Código SUS -  0202100049  QUANTIFICAÇÃO/AMPLIFICAÇÃO DO HER-2 - R$ 120,00
 </t>
  </si>
  <si>
    <t xml:space="preserve">39-      Incluir na tabela do CISAMARP exames laboratoriais que já estão presentes na tabela do SUS e praticar os valores do SUS.
Código SUS  0202100219 - DIAGNÓSTICO DE LEUCEMIA CROMOSSOMA PHILADELPHIA POSITIVO POR TÉCNICA MOLECULAR - R$ 144,24
 </t>
  </si>
  <si>
    <t>40-      Incluir na tabela do CISAMARP exames laboratoriais que já estão presentes na tabela do SUS e praticar os valores do SUS.
Código SUS  0202100227 - REAVALIAÇÃO DIAGNÓSTICA DE LEUCEMIA CROMOSSOMA PHILADELPHIA POSITIVO POR TÉCNICA MOLECULAR - R$ 168,48</t>
  </si>
  <si>
    <t>41-      Incluir na tabela do CISAMARP exames laboratoriais que já estão presentes na tabela do SUS e praticar os valores do SUS.
Código SUS  0202100235 - PESQUISA DE MUTAÇÃO DO GENE DA PROTROMBINA - R$ 180,00</t>
  </si>
  <si>
    <t>42-      Incluir na tabela do CISAMARP exames laboratoriais que já estão presentes na tabela do SUS e praticar os valores do SUS.
Código SUS  0202110010 - DETECCAO DE VARIANTES DA HEMOGLOBINA (DIAGNOSTICO TARDIO) - R$ 8,80</t>
  </si>
  <si>
    <t>43-      Incluir na tabela do CISAMARP exames laboratoriais que já estão presentes na tabela do SUS e praticar os valores do SUS.
Código SUS  0202110028 - DETECCAO MOLECULAR DE MUTACAO EM HEMOGLOBINOPATIAS (CONFIRMATORIO) - R$ 66,00</t>
  </si>
  <si>
    <t>44-      Incluir na tabela do CISAMARP exames laboratoriais que já estão presentes na tabela do SUS e praticar os valores do SUS.
Código SUS  0202110028 - DETECCAO MOLECULAR DE MUTACAO EM HEMOGLOBINOPATIAS (CONFIRMATORIO) - R$ 66,00</t>
  </si>
  <si>
    <t>45-      Incluir na tabela do CISAMARP exames laboratoriais que já estão presentes na tabela do SUS e praticar os valores do SUS.
Código SUS  0202110036 - DETECCAO MOLECULAR EM FIBROSE CISTICA (CONFIRMATORIO)  - R$ 66,00</t>
  </si>
  <si>
    <t>46-      Incluir na tabela do CISAMARP exames laboratoriais que já estão presentes na tabela do SUS e praticar os valores do SUS.
Código SUS  0202110044 - DOSAGEM DE FENILALANINA (CONTROLE / DIAGNOSTICO TARDIO) - R$ 5,50</t>
  </si>
  <si>
    <t>47-      Incluir na tabela do CISAMARP exames laboratoriais que já estão presentes na tabela do SUS e praticar os valores do SUS.
Código SUS  0202110052 - DOSAGEM DE FENILALANINA E TSH OU T4 - R$ 12,10</t>
  </si>
  <si>
    <t>48-      Incluir na tabela do CISAMARP exames laboratoriais que já estão presentes na tabela do SUS e praticar os valores do SUS.
Código SUS  0202110060 - DOSAGEM DE FENILALANINA TSH OU T4 E DETECCAO DA VARIANTE DE HEMOGLOBINA (COMPONENTE DO TESTE DO PEZINHO) -  R$ 20,90</t>
  </si>
  <si>
    <t>49-      Incluir na tabela do CISAMARP exames laboratoriais que já estão presentes na tabela do SUS e praticar os valores do SUS.
Código SUS  0202110079  - DOSAGEM DE TRIPSINA IMUNORREATIVA (COMPONENTE DO TESTE DO PEZINHO) - R$ 5,50</t>
  </si>
  <si>
    <t>50-      Incluir na tabela do CISAMARP exames laboratoriais que já estão presentes na tabela do SUS e praticar os valores do SUS.
Código SUS 0202110087 - DOSAGEM DE TSH E T4 LIVRE (CONTROLE / DIAGNOSTICO TARDIO) - R$ 13,20</t>
  </si>
  <si>
    <t>51-      Incluir na tabela do CISAMARP exames laboratoriais que já estão presentes na tabela do SUS e praticar os valores do SUS.
Código SUS 0202110095 - DOSAGEM DE 17 HIDROXI PROGESTERONA EM PAPEL DE FILTRO (COMPONENTE DO TESTE DO PEZINHO) - R$ 8,00</t>
  </si>
  <si>
    <t>52-      Incluir na tabela do CISAMARP exames laboratoriais que já estão presentes na tabela do SUS e praticar os valores do SUS.
Código SUS 0202110095 - DOSAGEM DE 17 HIDROXI PROGESTERONA EM PAPEL DE FILTRO (COMPONENTE DO TESTE DO PEZINHO) - R$ 8,00</t>
  </si>
  <si>
    <t>53-      Incluir na tabela do CISAMARP exames laboratoriais que já estão presentes na tabela do SUS e praticar os valores do SUS.
Código SUS 0202110109 - DOSAGEM DA ATIVIDADE DA BIOTINIDASE EM AMOSTRAS DE SANGUE EM PAPEL DE FILTRO (COMPONENTE DO TESTE DO PEZINHO) - R$ 5,50</t>
  </si>
  <si>
    <t>54-      Incluir na tabela do CISAMARP exames laboratoriais que já estão presentes na tabela do SUS e praticar os valores do SUS.
Código SUS 0202110117 - DOSAGEM QUANTITATIVA DA ATIVIDADE DA BIOTINIDASE EM AMOSTRAS DE SORO - R$ 137,00</t>
  </si>
  <si>
    <t>55-      Incluir na tabela do CISAMARP exames laboratoriais que já estão presentes na tabela do SUS e praticar os valores do SUS.
Código SUS 0202110117 - DOSAGEM QUANTITATIVA DA ATIVIDADE DA BIOTINIDASE EM AMOSTRAS DE SORO - R$ 137,00</t>
  </si>
  <si>
    <t>56-      Incluir na tabela do CISAMARP exames laboratoriais que já estão presentes na tabela do SUS e praticar os valores do SUS.
Código SUS 0202110125 - DETECÇÃO MOLECULAR DE MUTAÇÃO EM HIPERPLASIA ADRENAL CONGÊNITA - R$ 66,00</t>
  </si>
  <si>
    <t>57-      Incluir na tabela do CISAMARP exames laboratoriais que já estão presentes na tabela do SUS e praticar os valores do SUS.
Código SUS 0202110133 - DETECÇÃO MOLECULAR DE MUTAÇÃO EM DEFICIÊNCIA DE BIOTINIDASE - R$ 66,00</t>
  </si>
  <si>
    <t>58-      Incluir na tabela do CISAMARP exames laboratoriais que já estão presentes na tabela do SUS e praticar os valores do SUS.
Código SUS 0202110141 - DOSAGEM DE CLORETO NO SUOR - R$ 150,00</t>
  </si>
  <si>
    <t>59-      Incluir na tabela do CISAMARP exames laboratoriais que já estão presentes na tabela do SUS e praticar os valores do SUS.
Código SUS 0202110150 - PESQUISA DE IGM ANTI-TOXOPLASMA GONDII EM SANGUE SECO (COMPONENTE DO TESTE DO PEZINHO) - R$ 8,19</t>
  </si>
  <si>
    <t>59-      Incluir na tabela do CISAMARP exames laboratoriais que já estão presentes na tabela do SUS e praticar os valores do SUS.
Código SUS 0202120015 - DETERMINACAO DE ANTICORPOS ANTIPLAQUETARIOS - R$ 10,65</t>
  </si>
  <si>
    <t>60-      Incluir na tabela do CISAMARP exames laboratoriais que já estão presentes na tabela do SUS e praticar os valores do SUS.
Código SUS 0202120031 - FENOTIPAGEM DE SISTEMA RH – HR  - R$ 10,65</t>
  </si>
  <si>
    <t>REAJUSTE PARA :
Videolaringoscopia
Valor atual: R$ 107,00 - Referência de 11/2021</t>
  </si>
  <si>
    <t>REAJUSTE PARA :
Video naso laringoscopia
Valor atual: R$ 107,00 - Referência de 11/2021</t>
  </si>
  <si>
    <t>REAJUSTE PARA :
Impedanciometria (IMITANCIOMETRIA)  
Valor atual: R$ 48,27 - Referência de 02/2011</t>
  </si>
  <si>
    <t>REAJUSTE PARA :
cauterização de vasos nasais por sangramento (Epistaxe )  
Valor atual: R$ 150,00 - Referência de 11/2022</t>
  </si>
  <si>
    <t>paulousbat@gmail.com</t>
  </si>
  <si>
    <t>Arroio Trinta</t>
  </si>
  <si>
    <t>Paulo</t>
  </si>
  <si>
    <t>IGPM - R$ 103,62</t>
  </si>
  <si>
    <t>IGPM - R$ 56,62</t>
  </si>
  <si>
    <t>Proposta apresentada pelo Prestador no valor de R$ 52,00</t>
  </si>
  <si>
    <t>Nenhuma das opções.</t>
  </si>
  <si>
    <t>Não</t>
  </si>
  <si>
    <t>Sim</t>
  </si>
  <si>
    <t>saude@saltoveloso.sc.gov.br</t>
  </si>
  <si>
    <t>SALTO VELOSO</t>
  </si>
  <si>
    <t>Rudimar Cornelli</t>
  </si>
  <si>
    <t>INPC - R$ 115,11</t>
  </si>
  <si>
    <t>INPC - R$ 62,79</t>
  </si>
  <si>
    <t>INPC - R$ 666,74</t>
  </si>
  <si>
    <t>tfdmacieira@sc.gov.br</t>
  </si>
  <si>
    <t>MACIEIRA</t>
  </si>
  <si>
    <t>LUCILA CARMEN SERIGHELLI</t>
  </si>
  <si>
    <t>IPCA - R$ 116,20</t>
  </si>
  <si>
    <t>IPCA - R$ 63,38</t>
  </si>
  <si>
    <t>Proposta apresentada pelo Prestador no valor de R$ 790,00.</t>
  </si>
  <si>
    <t>saude@videira.sc.gov.br</t>
  </si>
  <si>
    <t>VIDEIRA</t>
  </si>
  <si>
    <t>Ivanice Angela Peccin</t>
  </si>
  <si>
    <t>INPC - R$ 70,12</t>
  </si>
  <si>
    <t>Valor Solicitado pelo Prestador: R$ 200,00</t>
  </si>
  <si>
    <t>Valor Solicitado pelo Prestador: R$ 100,00</t>
  </si>
  <si>
    <t>saudelebonregis@yahoo.com.br</t>
  </si>
  <si>
    <t>LEBON RÉGIS</t>
  </si>
  <si>
    <t>ALICE GOMES DA ROCHA</t>
  </si>
  <si>
    <t>direcao.saude@aguadoce.sc.gov.br</t>
  </si>
  <si>
    <t>ÁGUA DOCE</t>
  </si>
  <si>
    <t>Josiane Zattera</t>
  </si>
  <si>
    <t>calmonsaude@gmail.com</t>
  </si>
  <si>
    <t>CALMON</t>
  </si>
  <si>
    <t>Soili Vezaro</t>
  </si>
  <si>
    <t>tfdhdo@gmail.com</t>
  </si>
  <si>
    <t>HERVAL D'OESTE</t>
  </si>
  <si>
    <t>EUGENIA BUCCO</t>
  </si>
  <si>
    <t>saude@pinheiropretosc.gov.br</t>
  </si>
  <si>
    <t>PINHEIRO PRETO</t>
  </si>
  <si>
    <t>Ivanete Simionato Bado</t>
  </si>
  <si>
    <t>admsaude@capinzal.sc.gov.br</t>
  </si>
  <si>
    <t>CAPINZAL</t>
  </si>
  <si>
    <t>ALESSANDRO BRAGA RAMOS</t>
  </si>
  <si>
    <t>edson.medeiros@fraiburgo.sc.gov.br</t>
  </si>
  <si>
    <t>FRAIBURGO</t>
  </si>
  <si>
    <t>EDSON LUIZ MEDEIROS</t>
  </si>
  <si>
    <t>Nenunha das opções.</t>
  </si>
  <si>
    <t>saude@ibiam.sc.gov.br</t>
  </si>
  <si>
    <t>IBIAM</t>
  </si>
  <si>
    <t>Maria Ivete Gomes de Oliveira</t>
  </si>
  <si>
    <t>secretaria.saude@cacador.sc.gov.br</t>
  </si>
  <si>
    <t>CACADOR</t>
  </si>
  <si>
    <t>Roberto Marton Moraes</t>
  </si>
  <si>
    <t>IGPM - índice negativo (não usar)</t>
  </si>
  <si>
    <t>controleeavaliacaojba@outlook.com</t>
  </si>
  <si>
    <t>JOAÇABA</t>
  </si>
  <si>
    <t>VALMOR JOÃO REISDORFER</t>
  </si>
  <si>
    <t>esf.tfd@catanduvas.sc.gov.br</t>
  </si>
  <si>
    <t>CATANDUVAS</t>
  </si>
  <si>
    <t>MARISETE LUVISON MARCON</t>
  </si>
  <si>
    <t>saude@trezetilias.sc.gov.br</t>
  </si>
  <si>
    <t>TREZE TÍLIAS</t>
  </si>
  <si>
    <t>Cleomar José Brandalize</t>
  </si>
  <si>
    <t>IPCA - R$ 70,07</t>
  </si>
  <si>
    <t>saude@iomere.sc.gov.br</t>
  </si>
  <si>
    <t>IOMERÊ</t>
  </si>
  <si>
    <t>Fabíola Ansiliero de Paula</t>
  </si>
  <si>
    <t>secsaude@vargembonita.sc.gov.br</t>
  </si>
  <si>
    <t>VARGEM BONITA</t>
  </si>
  <si>
    <t xml:space="preserve">Jaqueline </t>
  </si>
  <si>
    <t>digitacao.saude@matoscosta.sc.gov.br</t>
  </si>
  <si>
    <t>MATOS COSTA</t>
  </si>
  <si>
    <t xml:space="preserve">LUIZ ALEX KAMINSKI  </t>
  </si>
  <si>
    <t>marlenealberguini@hotmail.com</t>
  </si>
  <si>
    <t>IBICARÉ</t>
  </si>
  <si>
    <t xml:space="preserve">Marlene Alberguini </t>
  </si>
  <si>
    <t>saudetg2021@gmail.com</t>
  </si>
  <si>
    <t>TIMBO GRANDE</t>
  </si>
  <si>
    <t>Marilza Machado</t>
  </si>
  <si>
    <t>secretariasaude@ouro.sc.gov.br</t>
  </si>
  <si>
    <t>OURO</t>
  </si>
  <si>
    <t xml:space="preserve">Gabriela Cristina Minks Lopes Duarte </t>
  </si>
  <si>
    <t>saude.diretor@ervalvwelho.sc.gov.br</t>
  </si>
  <si>
    <t>ERVAL VELHO</t>
  </si>
  <si>
    <t>João Luis Wiest</t>
  </si>
  <si>
    <t>irenerfritzen@gmail.com</t>
  </si>
  <si>
    <t>TANGARÁ</t>
  </si>
  <si>
    <t>Irene</t>
  </si>
  <si>
    <t>sec.saudeluz@gmail.com</t>
  </si>
  <si>
    <t>LUZERNA</t>
  </si>
  <si>
    <t>Gabriela Mazzarino</t>
  </si>
  <si>
    <t>saude@lacerdopolis.sc.gov.br</t>
  </si>
  <si>
    <t>LACERDÓPOLIS</t>
  </si>
  <si>
    <t>TICIANA GORETI MOREIRA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</si>
</sst>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R$&quot;\ #,##0.00;[Red]\-&quot;R$&quot;\ #,##0.00"/>
    <numFmt numFmtId="164" formatCode="m/d/yyyy\ h:mm:ss"/>
    <numFmt numFmtId="165" formatCode="&quot;sim&quot;\ #"/>
    <numFmt numFmtId="166" formatCode="&quot;não&quot;\ #"/>
    <numFmt numFmtId="167" formatCode="&quot;Total&quot;\ #"/>
    <numFmt numFmtId="168" formatCode="&quot;R$ 110,29 votos =&quot;\ #"/>
    <numFmt numFmtId="169" formatCode="&quot;R$ 120,08 votos =&quot;\ #"/>
    <numFmt numFmtId="170" formatCode="&quot;R$ 200,00 votos =&quot;\ #"/>
    <numFmt numFmtId="171" formatCode="&quot;R$ 97,45 votos =&quot;\ #"/>
    <numFmt numFmtId="172" formatCode="&quot;R$ 115,17 votos =&quot;\ #"/>
    <numFmt numFmtId="173" formatCode="&quot;R$ 100,00 votos =&quot;\ #"/>
    <numFmt numFmtId="174" formatCode="&quot;Nenhuma das opções. votos =&quot;\ #"/>
    <numFmt numFmtId="175" formatCode="&quot;R$ 97,56 votos =&quot;\ #"/>
    <numFmt numFmtId="176" formatCode="&quot;R$ 158,13 votos =&quot;\ #"/>
    <numFmt numFmtId="177" formatCode="&quot;IGPM - índice negativo (não usar) votos =&quot;\ #"/>
    <numFmt numFmtId="178" formatCode="&quot;R$ 115,11 votos =&quot;\ #"/>
    <numFmt numFmtId="179" formatCode="&quot;R$ 116,20 votos =&quot;\ #"/>
    <numFmt numFmtId="180" formatCode="&quot;ÍNDICE NEGATIVA NÃO USAR votos =&quot;\ #"/>
    <numFmt numFmtId="181" formatCode="&quot;R$ 103,62 votos =&quot;\ #"/>
    <numFmt numFmtId="182" formatCode="&quot;R$ 62,79 votos =&quot;\ #"/>
    <numFmt numFmtId="183" formatCode="&quot;R$ 63,38 votos =&quot;\ #"/>
    <numFmt numFmtId="184" formatCode="&quot;R$ 56,62 votos =&quot;\ #"/>
    <numFmt numFmtId="185" formatCode="&quot;R$ 70,12 votos =&quot;\ #"/>
    <numFmt numFmtId="186" formatCode="&quot;R$ 70,07 votos =&quot;\ #"/>
    <numFmt numFmtId="187" formatCode="&quot;R$ 52,00 votos=&quot;\ #"/>
    <numFmt numFmtId="188" formatCode="&quot;Nenhuma das opções votos =&quot;\ #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1" fillId="0" borderId="0" xfId="0" applyNumberFormat="1" applyFont="1" applyProtection="1"/>
    <xf numFmtId="167" fontId="1" fillId="0" borderId="0" xfId="0" applyNumberFormat="1" applyFont="1" applyProtection="1"/>
    <xf numFmtId="188" fontId="1" fillId="0" borderId="0" xfId="0" applyNumberFormat="1" applyFont="1" applyProtection="1"/>
    <xf numFmtId="0" fontId="1" fillId="0" borderId="0" xfId="0" applyFont="1" applyProtection="1"/>
    <xf numFmtId="0" fontId="0" fillId="0" borderId="0" xfId="0" applyProtection="1"/>
    <xf numFmtId="8" fontId="1" fillId="0" borderId="0" xfId="0" applyNumberFormat="1" applyFont="1" applyProtection="1"/>
    <xf numFmtId="0" fontId="4" fillId="0" borderId="0" xfId="0" applyFont="1" applyProtection="1"/>
    <xf numFmtId="178" fontId="0" fillId="0" borderId="0" xfId="0" applyNumberFormat="1" applyProtection="1"/>
    <xf numFmtId="182" fontId="0" fillId="0" borderId="0" xfId="0" applyNumberFormat="1" applyProtection="1"/>
    <xf numFmtId="185" fontId="0" fillId="0" borderId="0" xfId="0" applyNumberFormat="1" applyProtection="1"/>
    <xf numFmtId="165" fontId="0" fillId="0" borderId="0" xfId="0" applyNumberFormat="1" applyProtection="1"/>
    <xf numFmtId="168" fontId="0" fillId="0" borderId="0" xfId="0" applyNumberFormat="1" applyProtection="1"/>
    <xf numFmtId="171" fontId="0" fillId="0" borderId="0" xfId="0" applyNumberFormat="1" applyProtection="1"/>
    <xf numFmtId="175" fontId="0" fillId="0" borderId="0" xfId="0" applyNumberFormat="1" applyProtection="1"/>
    <xf numFmtId="179" fontId="0" fillId="0" borderId="0" xfId="0" applyNumberFormat="1" applyProtection="1"/>
    <xf numFmtId="183" fontId="0" fillId="0" borderId="0" xfId="0" applyNumberFormat="1" applyProtection="1"/>
    <xf numFmtId="186" fontId="0" fillId="0" borderId="0" xfId="0" applyNumberFormat="1" applyProtection="1"/>
    <xf numFmtId="188" fontId="0" fillId="0" borderId="0" xfId="0" applyNumberFormat="1" applyProtection="1"/>
    <xf numFmtId="166" fontId="0" fillId="0" borderId="0" xfId="0" applyNumberFormat="1" applyProtection="1"/>
    <xf numFmtId="169" fontId="0" fillId="0" borderId="0" xfId="0" applyNumberFormat="1" applyProtection="1"/>
    <xf numFmtId="172" fontId="0" fillId="0" borderId="0" xfId="0" applyNumberFormat="1" applyProtection="1"/>
    <xf numFmtId="176" fontId="0" fillId="0" borderId="0" xfId="0" applyNumberFormat="1" applyProtection="1"/>
    <xf numFmtId="180" fontId="0" fillId="0" borderId="0" xfId="0" applyNumberFormat="1" applyProtection="1"/>
    <xf numFmtId="187" fontId="0" fillId="0" borderId="0" xfId="0" applyNumberFormat="1" applyProtection="1"/>
    <xf numFmtId="167" fontId="0" fillId="0" borderId="0" xfId="0" applyNumberFormat="1" applyProtection="1"/>
    <xf numFmtId="170" fontId="0" fillId="0" borderId="0" xfId="0" applyNumberFormat="1" applyProtection="1"/>
    <xf numFmtId="173" fontId="0" fillId="0" borderId="0" xfId="0" applyNumberFormat="1" applyProtection="1"/>
    <xf numFmtId="181" fontId="0" fillId="0" borderId="0" xfId="0" applyNumberFormat="1" applyProtection="1"/>
    <xf numFmtId="184" fontId="0" fillId="0" borderId="0" xfId="0" applyNumberFormat="1" applyProtection="1"/>
    <xf numFmtId="177" fontId="0" fillId="0" borderId="0" xfId="0" applyNumberFormat="1" applyProtection="1"/>
    <xf numFmtId="174" fontId="0" fillId="0" borderId="0" xfId="0" applyNumberFormat="1" applyProtection="1"/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P32"/>
  <sheetViews>
    <sheetView tabSelected="1" zoomScaleNormal="100" workbookViewId="0">
      <pane xSplit="4" ySplit="1" topLeftCell="E2" activePane="bottomRight" state="frozenSplit"/>
      <selection activeCell="C1" sqref="C1"/>
      <selection pane="topRight" activeCell="D1" sqref="D1"/>
      <selection pane="bottomLeft" activeCell="C2" sqref="C2"/>
      <selection pane="bottomRight" activeCell="G10" sqref="G10"/>
    </sheetView>
  </sheetViews>
  <sheetFormatPr defaultColWidth="42.5546875" defaultRowHeight="15.75" customHeight="1" x14ac:dyDescent="0.25"/>
  <cols>
    <col min="1" max="1" width="33.5546875" style="8" customWidth="1"/>
    <col min="2" max="4" width="15.6640625" style="8" hidden="1" customWidth="1"/>
    <col min="5" max="16384" width="42.5546875" style="8"/>
  </cols>
  <sheetData>
    <row r="1" spans="1:68" s="3" customFormat="1" ht="13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2" t="s">
        <v>64</v>
      </c>
      <c r="BN1" s="1" t="s">
        <v>65</v>
      </c>
      <c r="BO1" s="1" t="s">
        <v>66</v>
      </c>
      <c r="BP1" s="1" t="s">
        <v>67</v>
      </c>
    </row>
    <row r="2" spans="1:68" ht="13.2" x14ac:dyDescent="0.25">
      <c r="A2" s="4">
        <v>45330.649152997685</v>
      </c>
      <c r="B2" s="5" t="s">
        <v>68</v>
      </c>
      <c r="C2" s="6" t="s">
        <v>69</v>
      </c>
      <c r="D2" s="6" t="s">
        <v>70</v>
      </c>
      <c r="E2" s="7" t="s">
        <v>71</v>
      </c>
      <c r="F2" s="7" t="s">
        <v>71</v>
      </c>
      <c r="G2" s="7" t="s">
        <v>72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76</v>
      </c>
      <c r="N2" s="7" t="s">
        <v>76</v>
      </c>
      <c r="O2" s="7" t="s">
        <v>76</v>
      </c>
      <c r="P2" s="7" t="s">
        <v>76</v>
      </c>
      <c r="Q2" s="7" t="s">
        <v>76</v>
      </c>
      <c r="R2" s="7" t="s">
        <v>76</v>
      </c>
      <c r="S2" s="7" t="s">
        <v>76</v>
      </c>
      <c r="T2" s="7" t="s">
        <v>76</v>
      </c>
      <c r="U2" s="7" t="s">
        <v>76</v>
      </c>
      <c r="V2" s="7" t="s">
        <v>76</v>
      </c>
      <c r="W2" s="7" t="s">
        <v>76</v>
      </c>
      <c r="X2" s="7" t="s">
        <v>76</v>
      </c>
      <c r="Y2" s="7" t="s">
        <v>76</v>
      </c>
      <c r="Z2" s="7" t="s">
        <v>76</v>
      </c>
      <c r="AA2" s="7" t="s">
        <v>76</v>
      </c>
      <c r="AB2" s="7" t="s">
        <v>76</v>
      </c>
      <c r="AC2" s="7" t="s">
        <v>76</v>
      </c>
      <c r="AD2" s="7" t="s">
        <v>76</v>
      </c>
      <c r="AE2" s="7" t="s">
        <v>76</v>
      </c>
      <c r="AF2" s="7" t="s">
        <v>76</v>
      </c>
      <c r="AG2" s="7" t="s">
        <v>76</v>
      </c>
      <c r="AH2" s="7" t="s">
        <v>76</v>
      </c>
      <c r="AI2" s="7" t="s">
        <v>76</v>
      </c>
      <c r="AJ2" s="7" t="s">
        <v>76</v>
      </c>
      <c r="AK2" s="7" t="s">
        <v>76</v>
      </c>
      <c r="AL2" s="7" t="s">
        <v>76</v>
      </c>
      <c r="AM2" s="7" t="s">
        <v>76</v>
      </c>
      <c r="AN2" s="7" t="s">
        <v>76</v>
      </c>
      <c r="AO2" s="7" t="s">
        <v>76</v>
      </c>
      <c r="AP2" s="7" t="s">
        <v>76</v>
      </c>
      <c r="AQ2" s="7" t="s">
        <v>76</v>
      </c>
      <c r="AR2" s="7" t="s">
        <v>76</v>
      </c>
      <c r="AS2" s="7" t="s">
        <v>76</v>
      </c>
      <c r="AT2" s="7" t="s">
        <v>76</v>
      </c>
      <c r="AU2" s="7" t="s">
        <v>76</v>
      </c>
      <c r="AV2" s="7" t="s">
        <v>76</v>
      </c>
      <c r="AW2" s="7" t="s">
        <v>76</v>
      </c>
      <c r="AX2" s="7" t="s">
        <v>76</v>
      </c>
      <c r="AY2" s="7" t="s">
        <v>76</v>
      </c>
      <c r="AZ2" s="7" t="s">
        <v>76</v>
      </c>
      <c r="BA2" s="7" t="s">
        <v>76</v>
      </c>
      <c r="BB2" s="7" t="s">
        <v>76</v>
      </c>
      <c r="BC2" s="7" t="s">
        <v>76</v>
      </c>
      <c r="BD2" s="7" t="s">
        <v>76</v>
      </c>
      <c r="BE2" s="7" t="s">
        <v>76</v>
      </c>
      <c r="BF2" s="7" t="s">
        <v>76</v>
      </c>
      <c r="BG2" s="7" t="s">
        <v>76</v>
      </c>
      <c r="BH2" s="7" t="s">
        <v>76</v>
      </c>
      <c r="BI2" s="7" t="s">
        <v>76</v>
      </c>
      <c r="BJ2" s="7" t="s">
        <v>76</v>
      </c>
      <c r="BK2" s="7" t="s">
        <v>76</v>
      </c>
      <c r="BL2" s="7" t="s">
        <v>76</v>
      </c>
    </row>
    <row r="3" spans="1:68" ht="13.2" x14ac:dyDescent="0.25">
      <c r="A3" s="4">
        <v>45348.614311099533</v>
      </c>
      <c r="B3" s="6" t="s">
        <v>77</v>
      </c>
      <c r="C3" s="6" t="s">
        <v>78</v>
      </c>
      <c r="D3" s="6" t="s">
        <v>79</v>
      </c>
      <c r="E3" s="7" t="s">
        <v>80</v>
      </c>
      <c r="F3" s="7" t="s">
        <v>80</v>
      </c>
      <c r="G3" s="7" t="s">
        <v>81</v>
      </c>
      <c r="H3" s="7" t="s">
        <v>81</v>
      </c>
      <c r="I3" s="7" t="s">
        <v>73</v>
      </c>
      <c r="J3" s="7" t="s">
        <v>82</v>
      </c>
      <c r="K3" s="7" t="s">
        <v>75</v>
      </c>
      <c r="L3" s="7" t="s">
        <v>76</v>
      </c>
      <c r="M3" s="7" t="s">
        <v>76</v>
      </c>
      <c r="N3" s="7" t="s">
        <v>76</v>
      </c>
      <c r="O3" s="7" t="s">
        <v>76</v>
      </c>
      <c r="P3" s="7" t="s">
        <v>76</v>
      </c>
      <c r="Q3" s="7" t="s">
        <v>76</v>
      </c>
      <c r="R3" s="7" t="s">
        <v>76</v>
      </c>
      <c r="S3" s="7" t="s">
        <v>76</v>
      </c>
      <c r="T3" s="7" t="s">
        <v>76</v>
      </c>
      <c r="U3" s="7" t="s">
        <v>76</v>
      </c>
      <c r="V3" s="7" t="s">
        <v>76</v>
      </c>
      <c r="W3" s="7" t="s">
        <v>76</v>
      </c>
      <c r="X3" s="7" t="s">
        <v>76</v>
      </c>
      <c r="Y3" s="7" t="s">
        <v>76</v>
      </c>
      <c r="Z3" s="7" t="s">
        <v>76</v>
      </c>
      <c r="AA3" s="7" t="s">
        <v>76</v>
      </c>
      <c r="AB3" s="7" t="s">
        <v>76</v>
      </c>
      <c r="AC3" s="7" t="s">
        <v>76</v>
      </c>
      <c r="AD3" s="7" t="s">
        <v>76</v>
      </c>
      <c r="AE3" s="7" t="s">
        <v>76</v>
      </c>
      <c r="AF3" s="7" t="s">
        <v>76</v>
      </c>
      <c r="AG3" s="7" t="s">
        <v>76</v>
      </c>
      <c r="AH3" s="7" t="s">
        <v>76</v>
      </c>
      <c r="AI3" s="7" t="s">
        <v>76</v>
      </c>
      <c r="AJ3" s="7" t="s">
        <v>76</v>
      </c>
      <c r="AK3" s="7" t="s">
        <v>76</v>
      </c>
      <c r="AL3" s="7" t="s">
        <v>76</v>
      </c>
      <c r="AM3" s="7" t="s">
        <v>76</v>
      </c>
      <c r="AN3" s="7" t="s">
        <v>76</v>
      </c>
      <c r="AO3" s="7" t="s">
        <v>76</v>
      </c>
      <c r="AP3" s="7" t="s">
        <v>76</v>
      </c>
      <c r="AQ3" s="7" t="s">
        <v>76</v>
      </c>
      <c r="AR3" s="7" t="s">
        <v>76</v>
      </c>
      <c r="AS3" s="7" t="s">
        <v>76</v>
      </c>
      <c r="AT3" s="7" t="s">
        <v>76</v>
      </c>
      <c r="AU3" s="7" t="s">
        <v>76</v>
      </c>
      <c r="AV3" s="7" t="s">
        <v>76</v>
      </c>
      <c r="AW3" s="7" t="s">
        <v>76</v>
      </c>
      <c r="AX3" s="7" t="s">
        <v>76</v>
      </c>
      <c r="AY3" s="7" t="s">
        <v>76</v>
      </c>
      <c r="AZ3" s="7" t="s">
        <v>76</v>
      </c>
      <c r="BA3" s="7" t="s">
        <v>76</v>
      </c>
      <c r="BB3" s="7" t="s">
        <v>76</v>
      </c>
      <c r="BC3" s="7" t="s">
        <v>76</v>
      </c>
      <c r="BD3" s="7" t="s">
        <v>76</v>
      </c>
      <c r="BE3" s="7" t="s">
        <v>76</v>
      </c>
      <c r="BF3" s="7" t="s">
        <v>76</v>
      </c>
      <c r="BG3" s="7" t="s">
        <v>76</v>
      </c>
      <c r="BH3" s="7" t="s">
        <v>76</v>
      </c>
      <c r="BI3" s="7" t="s">
        <v>76</v>
      </c>
      <c r="BJ3" s="7" t="s">
        <v>76</v>
      </c>
      <c r="BK3" s="7" t="s">
        <v>76</v>
      </c>
      <c r="BL3" s="7" t="s">
        <v>76</v>
      </c>
      <c r="BM3" s="9">
        <v>120.08</v>
      </c>
      <c r="BN3" s="9">
        <v>120.08</v>
      </c>
      <c r="BO3" s="9">
        <v>97.56</v>
      </c>
      <c r="BP3" s="7">
        <v>158.13</v>
      </c>
    </row>
    <row r="4" spans="1:68" ht="13.2" x14ac:dyDescent="0.25">
      <c r="A4" s="4">
        <v>45333.960470578706</v>
      </c>
      <c r="B4" s="6" t="s">
        <v>83</v>
      </c>
      <c r="C4" s="6" t="s">
        <v>84</v>
      </c>
      <c r="D4" s="6" t="s">
        <v>85</v>
      </c>
      <c r="E4" s="7" t="s">
        <v>86</v>
      </c>
      <c r="F4" s="7" t="s">
        <v>86</v>
      </c>
      <c r="G4" s="7" t="s">
        <v>87</v>
      </c>
      <c r="H4" s="7" t="s">
        <v>87</v>
      </c>
      <c r="I4" s="7" t="s">
        <v>73</v>
      </c>
      <c r="J4" s="7" t="s">
        <v>88</v>
      </c>
      <c r="K4" s="7" t="s">
        <v>75</v>
      </c>
      <c r="L4" s="7" t="s">
        <v>76</v>
      </c>
      <c r="M4" s="7" t="s">
        <v>76</v>
      </c>
      <c r="N4" s="7" t="s">
        <v>76</v>
      </c>
      <c r="O4" s="7" t="s">
        <v>76</v>
      </c>
      <c r="P4" s="7" t="s">
        <v>76</v>
      </c>
      <c r="Q4" s="7" t="s">
        <v>76</v>
      </c>
      <c r="R4" s="7" t="s">
        <v>76</v>
      </c>
      <c r="S4" s="7" t="s">
        <v>76</v>
      </c>
      <c r="T4" s="7" t="s">
        <v>76</v>
      </c>
      <c r="U4" s="7" t="s">
        <v>76</v>
      </c>
      <c r="V4" s="7" t="s">
        <v>76</v>
      </c>
      <c r="W4" s="7" t="s">
        <v>76</v>
      </c>
      <c r="X4" s="7" t="s">
        <v>76</v>
      </c>
      <c r="Y4" s="7" t="s">
        <v>75</v>
      </c>
      <c r="Z4" s="7" t="s">
        <v>76</v>
      </c>
      <c r="AA4" s="7" t="s">
        <v>76</v>
      </c>
      <c r="AB4" s="7" t="s">
        <v>76</v>
      </c>
      <c r="AC4" s="7" t="s">
        <v>76</v>
      </c>
      <c r="AD4" s="7" t="s">
        <v>76</v>
      </c>
      <c r="AE4" s="7" t="s">
        <v>76</v>
      </c>
      <c r="AF4" s="7" t="s">
        <v>76</v>
      </c>
      <c r="AG4" s="7" t="s">
        <v>76</v>
      </c>
      <c r="AH4" s="7" t="s">
        <v>76</v>
      </c>
      <c r="AI4" s="7" t="s">
        <v>76</v>
      </c>
      <c r="AJ4" s="7" t="s">
        <v>76</v>
      </c>
      <c r="AK4" s="7" t="s">
        <v>76</v>
      </c>
      <c r="AL4" s="7" t="s">
        <v>76</v>
      </c>
      <c r="AM4" s="7" t="s">
        <v>76</v>
      </c>
      <c r="AN4" s="7" t="s">
        <v>76</v>
      </c>
      <c r="AO4" s="7" t="s">
        <v>76</v>
      </c>
      <c r="AP4" s="7" t="s">
        <v>76</v>
      </c>
      <c r="AQ4" s="7" t="s">
        <v>76</v>
      </c>
      <c r="AR4" s="7" t="s">
        <v>76</v>
      </c>
      <c r="AS4" s="7" t="s">
        <v>76</v>
      </c>
      <c r="AT4" s="7" t="s">
        <v>76</v>
      </c>
      <c r="AU4" s="7" t="s">
        <v>76</v>
      </c>
      <c r="AV4" s="7" t="s">
        <v>76</v>
      </c>
      <c r="AW4" s="7" t="s">
        <v>76</v>
      </c>
      <c r="AX4" s="7" t="s">
        <v>76</v>
      </c>
      <c r="AY4" s="7" t="s">
        <v>76</v>
      </c>
      <c r="AZ4" s="7" t="s">
        <v>76</v>
      </c>
      <c r="BA4" s="7" t="s">
        <v>76</v>
      </c>
      <c r="BB4" s="7" t="s">
        <v>76</v>
      </c>
      <c r="BC4" s="7" t="s">
        <v>76</v>
      </c>
      <c r="BD4" s="7" t="s">
        <v>76</v>
      </c>
      <c r="BE4" s="7" t="s">
        <v>76</v>
      </c>
      <c r="BF4" s="7" t="s">
        <v>76</v>
      </c>
      <c r="BG4" s="7" t="s">
        <v>76</v>
      </c>
      <c r="BH4" s="7" t="s">
        <v>76</v>
      </c>
      <c r="BI4" s="7" t="s">
        <v>76</v>
      </c>
      <c r="BJ4" s="7" t="s">
        <v>76</v>
      </c>
      <c r="BK4" s="7" t="s">
        <v>76</v>
      </c>
      <c r="BL4" s="7" t="s">
        <v>76</v>
      </c>
    </row>
    <row r="5" spans="1:68" ht="13.2" x14ac:dyDescent="0.25">
      <c r="A5" s="4">
        <v>45348.613097592592</v>
      </c>
      <c r="B5" s="6" t="s">
        <v>89</v>
      </c>
      <c r="C5" s="6" t="s">
        <v>90</v>
      </c>
      <c r="D5" s="6" t="s">
        <v>91</v>
      </c>
      <c r="E5" s="7" t="s">
        <v>80</v>
      </c>
      <c r="F5" s="7" t="s">
        <v>80</v>
      </c>
      <c r="G5" s="7" t="s">
        <v>81</v>
      </c>
      <c r="H5" s="7" t="s">
        <v>81</v>
      </c>
      <c r="I5" s="7" t="s">
        <v>92</v>
      </c>
      <c r="J5" s="7" t="s">
        <v>74</v>
      </c>
      <c r="K5" s="7" t="s">
        <v>75</v>
      </c>
      <c r="L5" s="7" t="s">
        <v>75</v>
      </c>
      <c r="M5" s="7" t="s">
        <v>75</v>
      </c>
      <c r="N5" s="7" t="s">
        <v>75</v>
      </c>
      <c r="O5" s="7" t="s">
        <v>75</v>
      </c>
      <c r="P5" s="7" t="s">
        <v>75</v>
      </c>
      <c r="Q5" s="7" t="s">
        <v>75</v>
      </c>
      <c r="R5" s="7" t="s">
        <v>75</v>
      </c>
      <c r="S5" s="7" t="s">
        <v>75</v>
      </c>
      <c r="T5" s="7" t="s">
        <v>75</v>
      </c>
      <c r="U5" s="7" t="s">
        <v>75</v>
      </c>
      <c r="V5" s="7" t="s">
        <v>75</v>
      </c>
      <c r="W5" s="7" t="s">
        <v>75</v>
      </c>
      <c r="X5" s="7" t="s">
        <v>75</v>
      </c>
      <c r="Y5" s="7" t="s">
        <v>75</v>
      </c>
      <c r="Z5" s="7" t="s">
        <v>75</v>
      </c>
      <c r="AA5" s="7" t="s">
        <v>75</v>
      </c>
      <c r="AB5" s="7" t="s">
        <v>75</v>
      </c>
      <c r="AC5" s="7" t="s">
        <v>75</v>
      </c>
      <c r="AD5" s="7" t="s">
        <v>75</v>
      </c>
      <c r="AE5" s="7" t="s">
        <v>75</v>
      </c>
      <c r="AF5" s="7" t="s">
        <v>75</v>
      </c>
      <c r="AG5" s="7" t="s">
        <v>75</v>
      </c>
      <c r="AH5" s="7" t="s">
        <v>75</v>
      </c>
      <c r="AI5" s="7" t="s">
        <v>75</v>
      </c>
      <c r="AJ5" s="7" t="s">
        <v>75</v>
      </c>
      <c r="AK5" s="7" t="s">
        <v>75</v>
      </c>
      <c r="AL5" s="7" t="s">
        <v>75</v>
      </c>
      <c r="AM5" s="7" t="s">
        <v>75</v>
      </c>
      <c r="AN5" s="7" t="s">
        <v>75</v>
      </c>
      <c r="AO5" s="7" t="s">
        <v>75</v>
      </c>
      <c r="AP5" s="7" t="s">
        <v>75</v>
      </c>
      <c r="AQ5" s="7" t="s">
        <v>75</v>
      </c>
      <c r="AR5" s="7" t="s">
        <v>75</v>
      </c>
      <c r="AS5" s="7" t="s">
        <v>75</v>
      </c>
      <c r="AT5" s="7" t="s">
        <v>75</v>
      </c>
      <c r="AU5" s="7" t="s">
        <v>75</v>
      </c>
      <c r="AV5" s="7" t="s">
        <v>75</v>
      </c>
      <c r="AW5" s="7" t="s">
        <v>75</v>
      </c>
      <c r="AX5" s="7" t="s">
        <v>75</v>
      </c>
      <c r="AY5" s="7" t="s">
        <v>75</v>
      </c>
      <c r="AZ5" s="7" t="s">
        <v>75</v>
      </c>
      <c r="BA5" s="7" t="s">
        <v>75</v>
      </c>
      <c r="BB5" s="7" t="s">
        <v>75</v>
      </c>
      <c r="BC5" s="7" t="s">
        <v>75</v>
      </c>
      <c r="BD5" s="7" t="s">
        <v>75</v>
      </c>
      <c r="BE5" s="7" t="s">
        <v>75</v>
      </c>
      <c r="BF5" s="7" t="s">
        <v>75</v>
      </c>
      <c r="BG5" s="7" t="s">
        <v>75</v>
      </c>
      <c r="BH5" s="7" t="s">
        <v>75</v>
      </c>
      <c r="BI5" s="7" t="s">
        <v>75</v>
      </c>
      <c r="BJ5" s="7" t="s">
        <v>75</v>
      </c>
      <c r="BK5" s="7" t="s">
        <v>75</v>
      </c>
      <c r="BL5" s="7" t="s">
        <v>75</v>
      </c>
      <c r="BM5" s="7" t="s">
        <v>93</v>
      </c>
      <c r="BN5" s="7" t="s">
        <v>93</v>
      </c>
      <c r="BO5" s="7" t="s">
        <v>94</v>
      </c>
      <c r="BP5" s="7" t="s">
        <v>93</v>
      </c>
    </row>
    <row r="6" spans="1:68" ht="13.2" x14ac:dyDescent="0.25">
      <c r="A6" s="4">
        <v>45336.467671319449</v>
      </c>
      <c r="B6" s="6" t="s">
        <v>95</v>
      </c>
      <c r="C6" s="6" t="s">
        <v>96</v>
      </c>
      <c r="D6" s="6" t="s">
        <v>97</v>
      </c>
      <c r="E6" s="7" t="s">
        <v>86</v>
      </c>
      <c r="F6" s="7" t="s">
        <v>86</v>
      </c>
      <c r="G6" s="7" t="s">
        <v>81</v>
      </c>
      <c r="H6" s="7" t="s">
        <v>81</v>
      </c>
      <c r="I6" s="7" t="s">
        <v>73</v>
      </c>
      <c r="J6" s="7" t="s">
        <v>88</v>
      </c>
      <c r="K6" s="7" t="s">
        <v>75</v>
      </c>
      <c r="L6" s="7" t="s">
        <v>76</v>
      </c>
      <c r="M6" s="7" t="s">
        <v>76</v>
      </c>
      <c r="N6" s="7" t="s">
        <v>76</v>
      </c>
      <c r="O6" s="7" t="s">
        <v>76</v>
      </c>
      <c r="P6" s="7" t="s">
        <v>76</v>
      </c>
      <c r="Q6" s="7" t="s">
        <v>76</v>
      </c>
      <c r="R6" s="7" t="s">
        <v>76</v>
      </c>
      <c r="S6" s="7" t="s">
        <v>76</v>
      </c>
      <c r="T6" s="7" t="s">
        <v>76</v>
      </c>
      <c r="U6" s="7" t="s">
        <v>76</v>
      </c>
      <c r="V6" s="7" t="s">
        <v>76</v>
      </c>
      <c r="W6" s="7" t="s">
        <v>76</v>
      </c>
      <c r="X6" s="7" t="s">
        <v>76</v>
      </c>
      <c r="Y6" s="7" t="s">
        <v>76</v>
      </c>
      <c r="Z6" s="7" t="s">
        <v>76</v>
      </c>
      <c r="AA6" s="7" t="s">
        <v>76</v>
      </c>
      <c r="AB6" s="7" t="s">
        <v>76</v>
      </c>
      <c r="AC6" s="7" t="s">
        <v>76</v>
      </c>
      <c r="AD6" s="7" t="s">
        <v>76</v>
      </c>
      <c r="AE6" s="7" t="s">
        <v>76</v>
      </c>
      <c r="AF6" s="7" t="s">
        <v>76</v>
      </c>
      <c r="AG6" s="7" t="s">
        <v>76</v>
      </c>
      <c r="AH6" s="7" t="s">
        <v>76</v>
      </c>
      <c r="AI6" s="7" t="s">
        <v>76</v>
      </c>
      <c r="AJ6" s="7" t="s">
        <v>76</v>
      </c>
      <c r="AK6" s="7" t="s">
        <v>76</v>
      </c>
      <c r="AL6" s="7" t="s">
        <v>76</v>
      </c>
      <c r="AM6" s="7" t="s">
        <v>76</v>
      </c>
      <c r="AN6" s="7" t="s">
        <v>76</v>
      </c>
      <c r="AO6" s="7" t="s">
        <v>76</v>
      </c>
      <c r="AP6" s="7" t="s">
        <v>76</v>
      </c>
      <c r="AQ6" s="7" t="s">
        <v>76</v>
      </c>
      <c r="AR6" s="7" t="s">
        <v>76</v>
      </c>
      <c r="AS6" s="7" t="s">
        <v>76</v>
      </c>
      <c r="AT6" s="7" t="s">
        <v>76</v>
      </c>
      <c r="AU6" s="7" t="s">
        <v>76</v>
      </c>
      <c r="AV6" s="7" t="s">
        <v>76</v>
      </c>
      <c r="AW6" s="7" t="s">
        <v>76</v>
      </c>
      <c r="AX6" s="7" t="s">
        <v>76</v>
      </c>
      <c r="AY6" s="7" t="s">
        <v>76</v>
      </c>
      <c r="AZ6" s="7" t="s">
        <v>76</v>
      </c>
      <c r="BA6" s="7" t="s">
        <v>76</v>
      </c>
      <c r="BB6" s="7" t="s">
        <v>76</v>
      </c>
      <c r="BC6" s="7" t="s">
        <v>76</v>
      </c>
      <c r="BD6" s="7" t="s">
        <v>76</v>
      </c>
      <c r="BE6" s="7" t="s">
        <v>76</v>
      </c>
      <c r="BF6" s="7" t="s">
        <v>76</v>
      </c>
      <c r="BG6" s="7" t="s">
        <v>76</v>
      </c>
      <c r="BH6" s="7" t="s">
        <v>76</v>
      </c>
      <c r="BI6" s="7" t="s">
        <v>76</v>
      </c>
      <c r="BJ6" s="7" t="s">
        <v>76</v>
      </c>
      <c r="BK6" s="7" t="s">
        <v>76</v>
      </c>
      <c r="BL6" s="7" t="s">
        <v>76</v>
      </c>
    </row>
    <row r="7" spans="1:68" ht="13.2" x14ac:dyDescent="0.25">
      <c r="A7" s="4">
        <v>45336.557904247689</v>
      </c>
      <c r="B7" s="6" t="s">
        <v>98</v>
      </c>
      <c r="C7" s="6" t="s">
        <v>99</v>
      </c>
      <c r="D7" s="6" t="s">
        <v>100</v>
      </c>
      <c r="E7" s="7" t="s">
        <v>80</v>
      </c>
      <c r="F7" s="7" t="s">
        <v>80</v>
      </c>
      <c r="G7" s="7" t="s">
        <v>81</v>
      </c>
      <c r="H7" s="7" t="s">
        <v>81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76</v>
      </c>
      <c r="N7" s="7" t="s">
        <v>76</v>
      </c>
      <c r="O7" s="7" t="s">
        <v>76</v>
      </c>
      <c r="P7" s="7" t="s">
        <v>76</v>
      </c>
      <c r="Q7" s="7" t="s">
        <v>76</v>
      </c>
      <c r="R7" s="7" t="s">
        <v>76</v>
      </c>
      <c r="S7" s="7" t="s">
        <v>76</v>
      </c>
      <c r="T7" s="7" t="s">
        <v>76</v>
      </c>
      <c r="U7" s="7" t="s">
        <v>76</v>
      </c>
      <c r="V7" s="7" t="s">
        <v>76</v>
      </c>
      <c r="W7" s="7" t="s">
        <v>76</v>
      </c>
      <c r="X7" s="7" t="s">
        <v>76</v>
      </c>
      <c r="Y7" s="7" t="s">
        <v>76</v>
      </c>
      <c r="Z7" s="7" t="s">
        <v>76</v>
      </c>
      <c r="AA7" s="7" t="s">
        <v>76</v>
      </c>
      <c r="AB7" s="7" t="s">
        <v>76</v>
      </c>
      <c r="AC7" s="7" t="s">
        <v>76</v>
      </c>
      <c r="AD7" s="7" t="s">
        <v>76</v>
      </c>
      <c r="AE7" s="7" t="s">
        <v>76</v>
      </c>
      <c r="AF7" s="7" t="s">
        <v>76</v>
      </c>
      <c r="AG7" s="7" t="s">
        <v>76</v>
      </c>
      <c r="AH7" s="7" t="s">
        <v>76</v>
      </c>
      <c r="AI7" s="7" t="s">
        <v>76</v>
      </c>
      <c r="AJ7" s="7" t="s">
        <v>76</v>
      </c>
      <c r="AK7" s="7" t="s">
        <v>76</v>
      </c>
      <c r="AL7" s="7" t="s">
        <v>76</v>
      </c>
      <c r="AM7" s="7" t="s">
        <v>76</v>
      </c>
      <c r="AN7" s="7" t="s">
        <v>76</v>
      </c>
      <c r="AO7" s="7" t="s">
        <v>76</v>
      </c>
      <c r="AP7" s="7" t="s">
        <v>76</v>
      </c>
      <c r="AQ7" s="7" t="s">
        <v>76</v>
      </c>
      <c r="AR7" s="7" t="s">
        <v>76</v>
      </c>
      <c r="AS7" s="7" t="s">
        <v>76</v>
      </c>
      <c r="AT7" s="7" t="s">
        <v>76</v>
      </c>
      <c r="AU7" s="7" t="s">
        <v>76</v>
      </c>
      <c r="AV7" s="7" t="s">
        <v>76</v>
      </c>
      <c r="AW7" s="7" t="s">
        <v>76</v>
      </c>
      <c r="AX7" s="7" t="s">
        <v>76</v>
      </c>
      <c r="AY7" s="7" t="s">
        <v>76</v>
      </c>
      <c r="AZ7" s="7" t="s">
        <v>76</v>
      </c>
      <c r="BA7" s="7" t="s">
        <v>76</v>
      </c>
      <c r="BB7" s="7" t="s">
        <v>76</v>
      </c>
      <c r="BC7" s="7" t="s">
        <v>76</v>
      </c>
      <c r="BD7" s="7" t="s">
        <v>76</v>
      </c>
      <c r="BE7" s="7" t="s">
        <v>76</v>
      </c>
      <c r="BF7" s="7" t="s">
        <v>76</v>
      </c>
      <c r="BG7" s="7" t="s">
        <v>76</v>
      </c>
      <c r="BH7" s="7" t="s">
        <v>76</v>
      </c>
      <c r="BI7" s="7" t="s">
        <v>76</v>
      </c>
      <c r="BJ7" s="7" t="s">
        <v>76</v>
      </c>
      <c r="BK7" s="7" t="s">
        <v>76</v>
      </c>
      <c r="BL7" s="7" t="s">
        <v>76</v>
      </c>
      <c r="BM7" s="9">
        <v>110.29</v>
      </c>
      <c r="BN7" s="9">
        <v>110.29</v>
      </c>
      <c r="BO7" s="7">
        <v>97.45</v>
      </c>
      <c r="BP7" s="7">
        <v>158.13</v>
      </c>
    </row>
    <row r="8" spans="1:68" ht="13.2" x14ac:dyDescent="0.25">
      <c r="A8" s="4">
        <v>45336.610216805551</v>
      </c>
      <c r="B8" s="6" t="s">
        <v>101</v>
      </c>
      <c r="C8" s="6" t="s">
        <v>102</v>
      </c>
      <c r="D8" s="6" t="s">
        <v>103</v>
      </c>
      <c r="E8" s="7" t="s">
        <v>80</v>
      </c>
      <c r="F8" s="7" t="s">
        <v>80</v>
      </c>
      <c r="G8" s="7" t="s">
        <v>81</v>
      </c>
      <c r="H8" s="7" t="s">
        <v>81</v>
      </c>
      <c r="I8" s="7" t="s">
        <v>73</v>
      </c>
      <c r="J8" s="7" t="s">
        <v>74</v>
      </c>
      <c r="K8" s="7" t="s">
        <v>75</v>
      </c>
      <c r="L8" s="7" t="s">
        <v>76</v>
      </c>
      <c r="M8" s="7" t="s">
        <v>76</v>
      </c>
      <c r="N8" s="7" t="s">
        <v>76</v>
      </c>
      <c r="O8" s="7" t="s">
        <v>76</v>
      </c>
      <c r="P8" s="7" t="s">
        <v>76</v>
      </c>
      <c r="Q8" s="7" t="s">
        <v>76</v>
      </c>
      <c r="R8" s="7" t="s">
        <v>76</v>
      </c>
      <c r="S8" s="7" t="s">
        <v>76</v>
      </c>
      <c r="T8" s="7" t="s">
        <v>76</v>
      </c>
      <c r="U8" s="7" t="s">
        <v>76</v>
      </c>
      <c r="V8" s="7" t="s">
        <v>76</v>
      </c>
      <c r="W8" s="7" t="s">
        <v>76</v>
      </c>
      <c r="X8" s="7" t="s">
        <v>76</v>
      </c>
      <c r="Y8" s="7" t="s">
        <v>76</v>
      </c>
      <c r="Z8" s="7" t="s">
        <v>76</v>
      </c>
      <c r="AA8" s="7" t="s">
        <v>76</v>
      </c>
      <c r="AB8" s="7" t="s">
        <v>76</v>
      </c>
      <c r="AC8" s="7" t="s">
        <v>76</v>
      </c>
      <c r="AD8" s="7" t="s">
        <v>76</v>
      </c>
      <c r="AE8" s="7" t="s">
        <v>76</v>
      </c>
      <c r="AF8" s="7" t="s">
        <v>76</v>
      </c>
      <c r="AG8" s="7" t="s">
        <v>76</v>
      </c>
      <c r="AH8" s="7" t="s">
        <v>76</v>
      </c>
      <c r="AI8" s="7" t="s">
        <v>76</v>
      </c>
      <c r="AJ8" s="7" t="s">
        <v>76</v>
      </c>
      <c r="AK8" s="7" t="s">
        <v>76</v>
      </c>
      <c r="AL8" s="7" t="s">
        <v>76</v>
      </c>
      <c r="AM8" s="7" t="s">
        <v>76</v>
      </c>
      <c r="AN8" s="7" t="s">
        <v>76</v>
      </c>
      <c r="AO8" s="7" t="s">
        <v>76</v>
      </c>
      <c r="AP8" s="7" t="s">
        <v>76</v>
      </c>
      <c r="AQ8" s="7" t="s">
        <v>76</v>
      </c>
      <c r="AR8" s="7" t="s">
        <v>76</v>
      </c>
      <c r="AS8" s="7" t="s">
        <v>76</v>
      </c>
      <c r="AT8" s="7" t="s">
        <v>76</v>
      </c>
      <c r="AU8" s="7" t="s">
        <v>76</v>
      </c>
      <c r="AV8" s="7" t="s">
        <v>76</v>
      </c>
      <c r="AW8" s="7" t="s">
        <v>76</v>
      </c>
      <c r="AX8" s="7" t="s">
        <v>76</v>
      </c>
      <c r="AY8" s="7" t="s">
        <v>76</v>
      </c>
      <c r="AZ8" s="7" t="s">
        <v>76</v>
      </c>
      <c r="BA8" s="7" t="s">
        <v>76</v>
      </c>
      <c r="BB8" s="7" t="s">
        <v>76</v>
      </c>
      <c r="BC8" s="7" t="s">
        <v>76</v>
      </c>
      <c r="BD8" s="7" t="s">
        <v>76</v>
      </c>
      <c r="BE8" s="7" t="s">
        <v>76</v>
      </c>
      <c r="BF8" s="7" t="s">
        <v>76</v>
      </c>
      <c r="BG8" s="7" t="s">
        <v>76</v>
      </c>
      <c r="BH8" s="7" t="s">
        <v>76</v>
      </c>
      <c r="BI8" s="7" t="s">
        <v>76</v>
      </c>
      <c r="BJ8" s="7" t="s">
        <v>76</v>
      </c>
      <c r="BK8" s="7" t="s">
        <v>76</v>
      </c>
      <c r="BL8" s="7" t="s">
        <v>76</v>
      </c>
      <c r="BM8" s="9">
        <v>110.29</v>
      </c>
      <c r="BN8" s="9">
        <v>110.29</v>
      </c>
      <c r="BO8" s="7">
        <v>97.45</v>
      </c>
      <c r="BP8" s="9">
        <v>97.56</v>
      </c>
    </row>
    <row r="9" spans="1:68" ht="13.2" x14ac:dyDescent="0.25">
      <c r="A9" s="4">
        <v>45336.701743634258</v>
      </c>
      <c r="B9" s="6" t="s">
        <v>104</v>
      </c>
      <c r="C9" s="6" t="s">
        <v>105</v>
      </c>
      <c r="D9" s="6" t="s">
        <v>106</v>
      </c>
      <c r="E9" s="7" t="s">
        <v>80</v>
      </c>
      <c r="F9" s="7" t="s">
        <v>80</v>
      </c>
      <c r="G9" s="7" t="s">
        <v>81</v>
      </c>
      <c r="H9" s="7" t="s">
        <v>81</v>
      </c>
      <c r="I9" s="7" t="s">
        <v>73</v>
      </c>
      <c r="J9" s="7" t="s">
        <v>82</v>
      </c>
      <c r="K9" s="7" t="s">
        <v>76</v>
      </c>
      <c r="L9" s="7" t="s">
        <v>76</v>
      </c>
      <c r="M9" s="7" t="s">
        <v>76</v>
      </c>
      <c r="N9" s="7" t="s">
        <v>76</v>
      </c>
      <c r="O9" s="7" t="s">
        <v>76</v>
      </c>
      <c r="P9" s="7" t="s">
        <v>76</v>
      </c>
      <c r="Q9" s="7" t="s">
        <v>76</v>
      </c>
      <c r="R9" s="7" t="s">
        <v>76</v>
      </c>
      <c r="S9" s="7" t="s">
        <v>76</v>
      </c>
      <c r="T9" s="7" t="s">
        <v>76</v>
      </c>
      <c r="U9" s="7" t="s">
        <v>76</v>
      </c>
      <c r="V9" s="7" t="s">
        <v>76</v>
      </c>
      <c r="W9" s="7" t="s">
        <v>76</v>
      </c>
      <c r="X9" s="7" t="s">
        <v>76</v>
      </c>
      <c r="Y9" s="7" t="s">
        <v>76</v>
      </c>
      <c r="Z9" s="7" t="s">
        <v>76</v>
      </c>
      <c r="AA9" s="7" t="s">
        <v>76</v>
      </c>
      <c r="AB9" s="7" t="s">
        <v>76</v>
      </c>
      <c r="AC9" s="7" t="s">
        <v>76</v>
      </c>
      <c r="AD9" s="7" t="s">
        <v>76</v>
      </c>
      <c r="AE9" s="7" t="s">
        <v>76</v>
      </c>
      <c r="AF9" s="7" t="s">
        <v>76</v>
      </c>
      <c r="AG9" s="7" t="s">
        <v>76</v>
      </c>
      <c r="AH9" s="7" t="s">
        <v>76</v>
      </c>
      <c r="AI9" s="7" t="s">
        <v>76</v>
      </c>
      <c r="AJ9" s="7" t="s">
        <v>76</v>
      </c>
      <c r="AK9" s="7" t="s">
        <v>76</v>
      </c>
      <c r="AL9" s="7" t="s">
        <v>76</v>
      </c>
      <c r="AM9" s="7" t="s">
        <v>76</v>
      </c>
      <c r="AN9" s="7" t="s">
        <v>76</v>
      </c>
      <c r="AO9" s="7" t="s">
        <v>76</v>
      </c>
      <c r="AP9" s="7" t="s">
        <v>76</v>
      </c>
      <c r="AQ9" s="7" t="s">
        <v>76</v>
      </c>
      <c r="AR9" s="7" t="s">
        <v>76</v>
      </c>
      <c r="AS9" s="7" t="s">
        <v>76</v>
      </c>
      <c r="AT9" s="7" t="s">
        <v>76</v>
      </c>
      <c r="AU9" s="7" t="s">
        <v>76</v>
      </c>
      <c r="AV9" s="7" t="s">
        <v>76</v>
      </c>
      <c r="AW9" s="7" t="s">
        <v>76</v>
      </c>
      <c r="AX9" s="7" t="s">
        <v>76</v>
      </c>
      <c r="AY9" s="7" t="s">
        <v>76</v>
      </c>
      <c r="AZ9" s="7" t="s">
        <v>76</v>
      </c>
      <c r="BA9" s="7" t="s">
        <v>76</v>
      </c>
      <c r="BB9" s="7" t="s">
        <v>76</v>
      </c>
      <c r="BC9" s="7" t="s">
        <v>76</v>
      </c>
      <c r="BD9" s="7" t="s">
        <v>76</v>
      </c>
      <c r="BE9" s="7" t="s">
        <v>76</v>
      </c>
      <c r="BF9" s="7" t="s">
        <v>76</v>
      </c>
      <c r="BG9" s="7" t="s">
        <v>76</v>
      </c>
      <c r="BH9" s="7" t="s">
        <v>76</v>
      </c>
      <c r="BI9" s="7" t="s">
        <v>76</v>
      </c>
      <c r="BJ9" s="7" t="s">
        <v>76</v>
      </c>
      <c r="BK9" s="7" t="s">
        <v>76</v>
      </c>
      <c r="BL9" s="7" t="s">
        <v>76</v>
      </c>
      <c r="BM9" s="9">
        <v>110.29</v>
      </c>
      <c r="BN9" s="9">
        <v>110.29</v>
      </c>
      <c r="BO9" s="7" t="s">
        <v>94</v>
      </c>
      <c r="BP9" s="10" t="s">
        <v>93</v>
      </c>
    </row>
    <row r="10" spans="1:68" ht="13.2" x14ac:dyDescent="0.25">
      <c r="A10" s="4">
        <v>45336.711706168979</v>
      </c>
      <c r="B10" s="6" t="s">
        <v>107</v>
      </c>
      <c r="C10" s="6" t="s">
        <v>108</v>
      </c>
      <c r="D10" s="6" t="s">
        <v>109</v>
      </c>
      <c r="E10" s="7" t="s">
        <v>80</v>
      </c>
      <c r="F10" s="7" t="s">
        <v>80</v>
      </c>
      <c r="G10" s="7" t="s">
        <v>81</v>
      </c>
      <c r="H10" s="7" t="s">
        <v>81</v>
      </c>
      <c r="I10" s="7" t="s">
        <v>73</v>
      </c>
      <c r="J10" s="7" t="s">
        <v>74</v>
      </c>
      <c r="K10" s="7" t="s">
        <v>76</v>
      </c>
      <c r="L10" s="7" t="s">
        <v>76</v>
      </c>
      <c r="M10" s="7" t="s">
        <v>76</v>
      </c>
      <c r="N10" s="7" t="s">
        <v>76</v>
      </c>
      <c r="O10" s="7" t="s">
        <v>76</v>
      </c>
      <c r="P10" s="7" t="s">
        <v>76</v>
      </c>
      <c r="Q10" s="7" t="s">
        <v>76</v>
      </c>
      <c r="R10" s="7" t="s">
        <v>76</v>
      </c>
      <c r="S10" s="7" t="s">
        <v>76</v>
      </c>
      <c r="T10" s="7" t="s">
        <v>76</v>
      </c>
      <c r="U10" s="7" t="s">
        <v>76</v>
      </c>
      <c r="V10" s="7" t="s">
        <v>76</v>
      </c>
      <c r="W10" s="7" t="s">
        <v>76</v>
      </c>
      <c r="X10" s="7" t="s">
        <v>76</v>
      </c>
      <c r="Y10" s="7" t="s">
        <v>75</v>
      </c>
      <c r="Z10" s="7" t="s">
        <v>75</v>
      </c>
      <c r="AA10" s="7" t="s">
        <v>75</v>
      </c>
      <c r="AB10" s="7" t="s">
        <v>76</v>
      </c>
      <c r="AC10" s="7" t="s">
        <v>76</v>
      </c>
      <c r="AD10" s="7" t="s">
        <v>76</v>
      </c>
      <c r="AE10" s="7" t="s">
        <v>76</v>
      </c>
      <c r="AF10" s="7" t="s">
        <v>76</v>
      </c>
      <c r="AG10" s="7" t="s">
        <v>76</v>
      </c>
      <c r="AH10" s="7" t="s">
        <v>76</v>
      </c>
      <c r="AI10" s="7" t="s">
        <v>76</v>
      </c>
      <c r="AJ10" s="7" t="s">
        <v>75</v>
      </c>
      <c r="AK10" s="7" t="s">
        <v>75</v>
      </c>
      <c r="AL10" s="7" t="s">
        <v>75</v>
      </c>
      <c r="AM10" s="7" t="s">
        <v>75</v>
      </c>
      <c r="AN10" s="7" t="s">
        <v>75</v>
      </c>
      <c r="AO10" s="7" t="s">
        <v>75</v>
      </c>
      <c r="AP10" s="7" t="s">
        <v>76</v>
      </c>
      <c r="AQ10" s="7" t="s">
        <v>76</v>
      </c>
      <c r="AR10" s="7" t="s">
        <v>75</v>
      </c>
      <c r="AS10" s="7" t="s">
        <v>75</v>
      </c>
      <c r="AT10" s="7" t="s">
        <v>75</v>
      </c>
      <c r="AU10" s="7" t="s">
        <v>75</v>
      </c>
      <c r="AV10" s="7" t="s">
        <v>75</v>
      </c>
      <c r="AW10" s="7" t="s">
        <v>75</v>
      </c>
      <c r="AX10" s="7" t="s">
        <v>75</v>
      </c>
      <c r="AY10" s="7" t="s">
        <v>75</v>
      </c>
      <c r="AZ10" s="7" t="s">
        <v>75</v>
      </c>
      <c r="BA10" s="7" t="s">
        <v>75</v>
      </c>
      <c r="BB10" s="7" t="s">
        <v>75</v>
      </c>
      <c r="BC10" s="7" t="s">
        <v>75</v>
      </c>
      <c r="BD10" s="7" t="s">
        <v>75</v>
      </c>
      <c r="BE10" s="7" t="s">
        <v>75</v>
      </c>
      <c r="BF10" s="7" t="s">
        <v>75</v>
      </c>
      <c r="BG10" s="7" t="s">
        <v>75</v>
      </c>
      <c r="BH10" s="7" t="s">
        <v>75</v>
      </c>
      <c r="BI10" s="7" t="s">
        <v>75</v>
      </c>
      <c r="BJ10" s="7" t="s">
        <v>75</v>
      </c>
      <c r="BK10" s="7" t="s">
        <v>75</v>
      </c>
      <c r="BL10" s="7" t="s">
        <v>75</v>
      </c>
      <c r="BM10" s="9">
        <v>110.29</v>
      </c>
      <c r="BN10" s="9">
        <v>110.29</v>
      </c>
      <c r="BO10" s="7">
        <v>97.45</v>
      </c>
      <c r="BP10" s="9">
        <v>97.56</v>
      </c>
    </row>
    <row r="11" spans="1:68" ht="13.2" x14ac:dyDescent="0.25">
      <c r="A11" s="4">
        <v>45336.732683587965</v>
      </c>
      <c r="B11" s="6" t="s">
        <v>110</v>
      </c>
      <c r="C11" s="6" t="s">
        <v>111</v>
      </c>
      <c r="D11" s="6" t="s">
        <v>112</v>
      </c>
      <c r="E11" s="7" t="s">
        <v>80</v>
      </c>
      <c r="F11" s="7" t="s">
        <v>80</v>
      </c>
      <c r="G11" s="7" t="s">
        <v>81</v>
      </c>
      <c r="H11" s="7" t="s">
        <v>81</v>
      </c>
      <c r="I11" s="7" t="s">
        <v>73</v>
      </c>
      <c r="J11" s="7" t="s">
        <v>74</v>
      </c>
      <c r="K11" s="7" t="s">
        <v>75</v>
      </c>
      <c r="L11" s="7" t="s">
        <v>76</v>
      </c>
      <c r="M11" s="7" t="s">
        <v>76</v>
      </c>
      <c r="N11" s="7" t="s">
        <v>76</v>
      </c>
      <c r="O11" s="7" t="s">
        <v>76</v>
      </c>
      <c r="P11" s="7" t="s">
        <v>76</v>
      </c>
      <c r="Q11" s="7" t="s">
        <v>76</v>
      </c>
      <c r="R11" s="7" t="s">
        <v>76</v>
      </c>
      <c r="S11" s="7" t="s">
        <v>76</v>
      </c>
      <c r="T11" s="7" t="s">
        <v>76</v>
      </c>
      <c r="U11" s="7" t="s">
        <v>76</v>
      </c>
      <c r="V11" s="7" t="s">
        <v>76</v>
      </c>
      <c r="W11" s="7" t="s">
        <v>76</v>
      </c>
      <c r="X11" s="7" t="s">
        <v>76</v>
      </c>
      <c r="Y11" s="7" t="s">
        <v>76</v>
      </c>
      <c r="Z11" s="7" t="s">
        <v>76</v>
      </c>
      <c r="AA11" s="7" t="s">
        <v>76</v>
      </c>
      <c r="AB11" s="7" t="s">
        <v>76</v>
      </c>
      <c r="AC11" s="7" t="s">
        <v>76</v>
      </c>
      <c r="AD11" s="7" t="s">
        <v>76</v>
      </c>
      <c r="AE11" s="7" t="s">
        <v>76</v>
      </c>
      <c r="AF11" s="7" t="s">
        <v>76</v>
      </c>
      <c r="AG11" s="7" t="s">
        <v>76</v>
      </c>
      <c r="AH11" s="7" t="s">
        <v>76</v>
      </c>
      <c r="AI11" s="7" t="s">
        <v>76</v>
      </c>
      <c r="AJ11" s="7" t="s">
        <v>76</v>
      </c>
      <c r="AK11" s="7" t="s">
        <v>76</v>
      </c>
      <c r="AL11" s="7" t="s">
        <v>76</v>
      </c>
      <c r="AM11" s="7" t="s">
        <v>76</v>
      </c>
      <c r="AN11" s="7" t="s">
        <v>76</v>
      </c>
      <c r="AO11" s="7" t="s">
        <v>76</v>
      </c>
      <c r="AP11" s="7" t="s">
        <v>76</v>
      </c>
      <c r="AQ11" s="7" t="s">
        <v>76</v>
      </c>
      <c r="AR11" s="7" t="s">
        <v>76</v>
      </c>
      <c r="AS11" s="7" t="s">
        <v>76</v>
      </c>
      <c r="AT11" s="7" t="s">
        <v>76</v>
      </c>
      <c r="AU11" s="7" t="s">
        <v>76</v>
      </c>
      <c r="AV11" s="7" t="s">
        <v>76</v>
      </c>
      <c r="AW11" s="7" t="s">
        <v>76</v>
      </c>
      <c r="AX11" s="7" t="s">
        <v>76</v>
      </c>
      <c r="AY11" s="7" t="s">
        <v>76</v>
      </c>
      <c r="AZ11" s="7" t="s">
        <v>76</v>
      </c>
      <c r="BA11" s="7" t="s">
        <v>76</v>
      </c>
      <c r="BB11" s="7" t="s">
        <v>76</v>
      </c>
      <c r="BC11" s="7" t="s">
        <v>76</v>
      </c>
      <c r="BD11" s="7" t="s">
        <v>76</v>
      </c>
      <c r="BE11" s="7" t="s">
        <v>76</v>
      </c>
      <c r="BF11" s="7" t="s">
        <v>76</v>
      </c>
      <c r="BG11" s="7" t="s">
        <v>76</v>
      </c>
      <c r="BH11" s="7" t="s">
        <v>76</v>
      </c>
      <c r="BI11" s="7" t="s">
        <v>76</v>
      </c>
      <c r="BJ11" s="7" t="s">
        <v>76</v>
      </c>
      <c r="BK11" s="7" t="s">
        <v>76</v>
      </c>
      <c r="BL11" s="7" t="s">
        <v>76</v>
      </c>
      <c r="BM11" s="9">
        <v>120.08</v>
      </c>
      <c r="BN11" s="9">
        <v>120.08</v>
      </c>
      <c r="BO11" s="9">
        <v>97.56</v>
      </c>
      <c r="BP11" s="9">
        <v>97.56</v>
      </c>
    </row>
    <row r="12" spans="1:68" ht="13.2" x14ac:dyDescent="0.25">
      <c r="A12" s="4">
        <v>45337.366644791662</v>
      </c>
      <c r="B12" s="6" t="s">
        <v>113</v>
      </c>
      <c r="C12" s="6" t="s">
        <v>114</v>
      </c>
      <c r="D12" s="6" t="s">
        <v>115</v>
      </c>
      <c r="E12" s="7" t="s">
        <v>80</v>
      </c>
      <c r="F12" s="7" t="s">
        <v>80</v>
      </c>
      <c r="G12" s="7" t="s">
        <v>81</v>
      </c>
      <c r="H12" s="7" t="s">
        <v>81</v>
      </c>
      <c r="I12" s="7" t="s">
        <v>73</v>
      </c>
      <c r="J12" s="7" t="s">
        <v>74</v>
      </c>
      <c r="K12" s="7" t="s">
        <v>75</v>
      </c>
      <c r="L12" s="7" t="s">
        <v>75</v>
      </c>
      <c r="M12" s="7" t="s">
        <v>75</v>
      </c>
      <c r="N12" s="7" t="s">
        <v>76</v>
      </c>
      <c r="O12" s="7" t="s">
        <v>76</v>
      </c>
      <c r="P12" s="7" t="s">
        <v>76</v>
      </c>
      <c r="Q12" s="7" t="s">
        <v>75</v>
      </c>
      <c r="R12" s="7" t="s">
        <v>75</v>
      </c>
      <c r="S12" s="7" t="s">
        <v>76</v>
      </c>
      <c r="T12" s="7" t="s">
        <v>76</v>
      </c>
      <c r="U12" s="7" t="s">
        <v>76</v>
      </c>
      <c r="V12" s="7" t="s">
        <v>76</v>
      </c>
      <c r="W12" s="7" t="s">
        <v>76</v>
      </c>
      <c r="X12" s="7" t="s">
        <v>76</v>
      </c>
      <c r="Y12" s="7" t="s">
        <v>75</v>
      </c>
      <c r="Z12" s="7" t="s">
        <v>75</v>
      </c>
      <c r="AA12" s="7" t="s">
        <v>75</v>
      </c>
      <c r="AB12" s="7" t="s">
        <v>76</v>
      </c>
      <c r="AC12" s="7" t="s">
        <v>76</v>
      </c>
      <c r="AD12" s="7" t="s">
        <v>76</v>
      </c>
      <c r="AE12" s="7" t="s">
        <v>75</v>
      </c>
      <c r="AF12" s="7" t="s">
        <v>75</v>
      </c>
      <c r="AG12" s="7" t="s">
        <v>75</v>
      </c>
      <c r="AH12" s="7" t="s">
        <v>75</v>
      </c>
      <c r="AI12" s="7" t="s">
        <v>76</v>
      </c>
      <c r="AJ12" s="7" t="s">
        <v>76</v>
      </c>
      <c r="AK12" s="7" t="s">
        <v>76</v>
      </c>
      <c r="AL12" s="7" t="s">
        <v>75</v>
      </c>
      <c r="AM12" s="7" t="s">
        <v>75</v>
      </c>
      <c r="AN12" s="7" t="s">
        <v>75</v>
      </c>
      <c r="AO12" s="7" t="s">
        <v>75</v>
      </c>
      <c r="AP12" s="7" t="s">
        <v>75</v>
      </c>
      <c r="AQ12" s="7" t="s">
        <v>75</v>
      </c>
      <c r="AR12" s="7" t="s">
        <v>75</v>
      </c>
      <c r="AS12" s="7" t="s">
        <v>75</v>
      </c>
      <c r="AT12" s="7" t="s">
        <v>75</v>
      </c>
      <c r="AU12" s="7" t="s">
        <v>75</v>
      </c>
      <c r="AV12" s="7" t="s">
        <v>75</v>
      </c>
      <c r="AW12" s="7" t="s">
        <v>76</v>
      </c>
      <c r="AX12" s="7" t="s">
        <v>76</v>
      </c>
      <c r="AY12" s="7" t="s">
        <v>75</v>
      </c>
      <c r="AZ12" s="7" t="s">
        <v>75</v>
      </c>
      <c r="BA12" s="7" t="s">
        <v>75</v>
      </c>
      <c r="BB12" s="7" t="s">
        <v>75</v>
      </c>
      <c r="BC12" s="7" t="s">
        <v>75</v>
      </c>
      <c r="BD12" s="7" t="s">
        <v>75</v>
      </c>
      <c r="BE12" s="7" t="s">
        <v>75</v>
      </c>
      <c r="BF12" s="7" t="s">
        <v>75</v>
      </c>
      <c r="BG12" s="7" t="s">
        <v>75</v>
      </c>
      <c r="BH12" s="7" t="s">
        <v>75</v>
      </c>
      <c r="BI12" s="7" t="s">
        <v>75</v>
      </c>
      <c r="BJ12" s="7" t="s">
        <v>75</v>
      </c>
      <c r="BK12" s="7" t="s">
        <v>75</v>
      </c>
      <c r="BL12" s="7" t="s">
        <v>75</v>
      </c>
      <c r="BM12" s="9">
        <v>110.29</v>
      </c>
      <c r="BO12" s="7" t="s">
        <v>116</v>
      </c>
      <c r="BP12" s="7">
        <v>158.13</v>
      </c>
    </row>
    <row r="13" spans="1:68" ht="13.2" x14ac:dyDescent="0.25">
      <c r="A13" s="4">
        <v>45337.396939293976</v>
      </c>
      <c r="B13" s="6" t="s">
        <v>117</v>
      </c>
      <c r="C13" s="6" t="s">
        <v>118</v>
      </c>
      <c r="D13" s="6" t="s">
        <v>119</v>
      </c>
      <c r="E13" s="7" t="s">
        <v>80</v>
      </c>
      <c r="F13" s="7" t="s">
        <v>80</v>
      </c>
      <c r="G13" s="7" t="s">
        <v>81</v>
      </c>
      <c r="H13" s="7" t="s">
        <v>81</v>
      </c>
      <c r="I13" s="7" t="s">
        <v>73</v>
      </c>
      <c r="J13" s="7" t="s">
        <v>82</v>
      </c>
      <c r="K13" s="7" t="s">
        <v>75</v>
      </c>
      <c r="L13" s="7" t="s">
        <v>75</v>
      </c>
      <c r="M13" s="7" t="s">
        <v>76</v>
      </c>
      <c r="N13" s="7" t="s">
        <v>76</v>
      </c>
      <c r="O13" s="7" t="s">
        <v>76</v>
      </c>
      <c r="P13" s="7" t="s">
        <v>76</v>
      </c>
      <c r="Q13" s="7" t="s">
        <v>76</v>
      </c>
      <c r="R13" s="7" t="s">
        <v>76</v>
      </c>
      <c r="S13" s="7" t="s">
        <v>76</v>
      </c>
      <c r="T13" s="7" t="s">
        <v>76</v>
      </c>
      <c r="U13" s="7" t="s">
        <v>76</v>
      </c>
      <c r="V13" s="7" t="s">
        <v>76</v>
      </c>
      <c r="W13" s="7" t="s">
        <v>76</v>
      </c>
      <c r="X13" s="7" t="s">
        <v>76</v>
      </c>
      <c r="Y13" s="7" t="s">
        <v>76</v>
      </c>
      <c r="Z13" s="7" t="s">
        <v>76</v>
      </c>
      <c r="AA13" s="7" t="s">
        <v>76</v>
      </c>
      <c r="AB13" s="7" t="s">
        <v>76</v>
      </c>
      <c r="AC13" s="7" t="s">
        <v>76</v>
      </c>
      <c r="AD13" s="7" t="s">
        <v>76</v>
      </c>
      <c r="AE13" s="7" t="s">
        <v>76</v>
      </c>
      <c r="AF13" s="7" t="s">
        <v>76</v>
      </c>
      <c r="AG13" s="7" t="s">
        <v>76</v>
      </c>
      <c r="AH13" s="7" t="s">
        <v>76</v>
      </c>
      <c r="AI13" s="7" t="s">
        <v>76</v>
      </c>
      <c r="AJ13" s="7" t="s">
        <v>76</v>
      </c>
      <c r="AK13" s="7" t="s">
        <v>76</v>
      </c>
      <c r="AL13" s="7" t="s">
        <v>76</v>
      </c>
      <c r="AM13" s="7" t="s">
        <v>76</v>
      </c>
      <c r="AN13" s="7" t="s">
        <v>76</v>
      </c>
      <c r="AO13" s="7" t="s">
        <v>76</v>
      </c>
      <c r="AP13" s="7" t="s">
        <v>76</v>
      </c>
      <c r="AQ13" s="7" t="s">
        <v>76</v>
      </c>
      <c r="AR13" s="7" t="s">
        <v>76</v>
      </c>
      <c r="AS13" s="7" t="s">
        <v>76</v>
      </c>
      <c r="AT13" s="7" t="s">
        <v>76</v>
      </c>
      <c r="AU13" s="7" t="s">
        <v>76</v>
      </c>
      <c r="AV13" s="7" t="s">
        <v>76</v>
      </c>
      <c r="AW13" s="7" t="s">
        <v>76</v>
      </c>
      <c r="AX13" s="7" t="s">
        <v>76</v>
      </c>
      <c r="AY13" s="7" t="s">
        <v>76</v>
      </c>
      <c r="AZ13" s="7" t="s">
        <v>76</v>
      </c>
      <c r="BA13" s="7" t="s">
        <v>76</v>
      </c>
      <c r="BB13" s="7" t="s">
        <v>76</v>
      </c>
      <c r="BC13" s="7" t="s">
        <v>76</v>
      </c>
      <c r="BD13" s="7" t="s">
        <v>76</v>
      </c>
      <c r="BE13" s="7" t="s">
        <v>76</v>
      </c>
      <c r="BF13" s="7" t="s">
        <v>76</v>
      </c>
      <c r="BG13" s="7" t="s">
        <v>76</v>
      </c>
      <c r="BH13" s="7" t="s">
        <v>76</v>
      </c>
      <c r="BI13" s="7" t="s">
        <v>76</v>
      </c>
      <c r="BJ13" s="7" t="s">
        <v>76</v>
      </c>
      <c r="BK13" s="7" t="s">
        <v>76</v>
      </c>
      <c r="BL13" s="7" t="s">
        <v>76</v>
      </c>
      <c r="BM13" s="9">
        <v>110.29</v>
      </c>
      <c r="BN13" s="9">
        <v>110.29</v>
      </c>
      <c r="BO13" s="7">
        <v>97.45</v>
      </c>
      <c r="BP13" s="7">
        <v>158.13</v>
      </c>
    </row>
    <row r="14" spans="1:68" ht="13.2" x14ac:dyDescent="0.25">
      <c r="A14" s="4">
        <v>45337.452733969913</v>
      </c>
      <c r="B14" s="6" t="s">
        <v>120</v>
      </c>
      <c r="C14" s="6" t="s">
        <v>121</v>
      </c>
      <c r="D14" s="6" t="s">
        <v>122</v>
      </c>
      <c r="E14" s="7" t="s">
        <v>123</v>
      </c>
      <c r="F14" s="7" t="s">
        <v>123</v>
      </c>
      <c r="G14" s="7" t="s">
        <v>123</v>
      </c>
      <c r="H14" s="7" t="s">
        <v>123</v>
      </c>
      <c r="I14" s="7" t="s">
        <v>73</v>
      </c>
      <c r="J14" s="7" t="s">
        <v>74</v>
      </c>
      <c r="K14" s="7" t="s">
        <v>75</v>
      </c>
      <c r="L14" s="7" t="s">
        <v>76</v>
      </c>
      <c r="M14" s="7" t="s">
        <v>76</v>
      </c>
      <c r="N14" s="7" t="s">
        <v>76</v>
      </c>
      <c r="O14" s="7" t="s">
        <v>76</v>
      </c>
      <c r="P14" s="7" t="s">
        <v>76</v>
      </c>
      <c r="Q14" s="7" t="s">
        <v>76</v>
      </c>
      <c r="R14" s="7" t="s">
        <v>76</v>
      </c>
      <c r="S14" s="7" t="s">
        <v>76</v>
      </c>
      <c r="T14" s="7" t="s">
        <v>76</v>
      </c>
      <c r="U14" s="7" t="s">
        <v>76</v>
      </c>
      <c r="V14" s="7" t="s">
        <v>76</v>
      </c>
      <c r="W14" s="7" t="s">
        <v>76</v>
      </c>
      <c r="X14" s="7" t="s">
        <v>76</v>
      </c>
      <c r="Y14" s="7" t="s">
        <v>76</v>
      </c>
      <c r="Z14" s="7" t="s">
        <v>76</v>
      </c>
      <c r="AA14" s="7" t="s">
        <v>76</v>
      </c>
      <c r="AB14" s="7" t="s">
        <v>76</v>
      </c>
      <c r="AC14" s="7" t="s">
        <v>76</v>
      </c>
      <c r="AD14" s="7" t="s">
        <v>76</v>
      </c>
      <c r="AE14" s="7" t="s">
        <v>76</v>
      </c>
      <c r="AF14" s="7" t="s">
        <v>76</v>
      </c>
      <c r="AG14" s="7" t="s">
        <v>76</v>
      </c>
      <c r="AH14" s="7" t="s">
        <v>76</v>
      </c>
      <c r="AI14" s="7" t="s">
        <v>76</v>
      </c>
      <c r="AJ14" s="7" t="s">
        <v>76</v>
      </c>
      <c r="AK14" s="7" t="s">
        <v>76</v>
      </c>
      <c r="AL14" s="7" t="s">
        <v>76</v>
      </c>
      <c r="AM14" s="7" t="s">
        <v>76</v>
      </c>
      <c r="AN14" s="7" t="s">
        <v>76</v>
      </c>
      <c r="AO14" s="7" t="s">
        <v>76</v>
      </c>
      <c r="AP14" s="7" t="s">
        <v>76</v>
      </c>
      <c r="AQ14" s="7" t="s">
        <v>76</v>
      </c>
      <c r="AR14" s="7" t="s">
        <v>76</v>
      </c>
      <c r="AS14" s="7" t="s">
        <v>76</v>
      </c>
      <c r="AT14" s="7" t="s">
        <v>76</v>
      </c>
      <c r="AU14" s="7" t="s">
        <v>76</v>
      </c>
      <c r="AV14" s="7" t="s">
        <v>76</v>
      </c>
      <c r="AW14" s="7" t="s">
        <v>76</v>
      </c>
      <c r="AX14" s="7" t="s">
        <v>76</v>
      </c>
      <c r="AY14" s="7" t="s">
        <v>76</v>
      </c>
      <c r="AZ14" s="7" t="s">
        <v>76</v>
      </c>
      <c r="BA14" s="7" t="s">
        <v>76</v>
      </c>
      <c r="BB14" s="7" t="s">
        <v>76</v>
      </c>
      <c r="BC14" s="7" t="s">
        <v>76</v>
      </c>
      <c r="BD14" s="7" t="s">
        <v>76</v>
      </c>
      <c r="BE14" s="7" t="s">
        <v>76</v>
      </c>
      <c r="BF14" s="7" t="s">
        <v>76</v>
      </c>
      <c r="BG14" s="7" t="s">
        <v>76</v>
      </c>
      <c r="BH14" s="7" t="s">
        <v>76</v>
      </c>
      <c r="BI14" s="7" t="s">
        <v>76</v>
      </c>
      <c r="BJ14" s="7" t="s">
        <v>76</v>
      </c>
      <c r="BK14" s="7" t="s">
        <v>76</v>
      </c>
      <c r="BL14" s="7" t="s">
        <v>76</v>
      </c>
      <c r="BM14" s="9">
        <v>110.29</v>
      </c>
      <c r="BN14" s="9">
        <v>110.29</v>
      </c>
      <c r="BO14" s="7" t="s">
        <v>94</v>
      </c>
      <c r="BP14" s="7">
        <v>158.13</v>
      </c>
    </row>
    <row r="15" spans="1:68" ht="13.2" x14ac:dyDescent="0.25">
      <c r="A15" s="4">
        <v>45337.571394988423</v>
      </c>
      <c r="B15" s="6" t="s">
        <v>124</v>
      </c>
      <c r="C15" s="6" t="s">
        <v>125</v>
      </c>
      <c r="D15" s="6" t="s">
        <v>126</v>
      </c>
      <c r="E15" s="7" t="s">
        <v>80</v>
      </c>
      <c r="F15" s="7" t="s">
        <v>80</v>
      </c>
      <c r="G15" s="7" t="s">
        <v>81</v>
      </c>
      <c r="H15" s="7" t="s">
        <v>81</v>
      </c>
      <c r="I15" s="7" t="s">
        <v>73</v>
      </c>
      <c r="J15" s="7" t="s">
        <v>82</v>
      </c>
      <c r="K15" s="7" t="s">
        <v>75</v>
      </c>
      <c r="L15" s="7" t="s">
        <v>75</v>
      </c>
      <c r="M15" s="7" t="s">
        <v>75</v>
      </c>
      <c r="N15" s="7" t="s">
        <v>76</v>
      </c>
      <c r="O15" s="7" t="s">
        <v>76</v>
      </c>
      <c r="P15" s="7" t="s">
        <v>76</v>
      </c>
      <c r="Q15" s="7" t="s">
        <v>76</v>
      </c>
      <c r="R15" s="7" t="s">
        <v>76</v>
      </c>
      <c r="S15" s="7" t="s">
        <v>76</v>
      </c>
      <c r="T15" s="7" t="s">
        <v>76</v>
      </c>
      <c r="U15" s="7" t="s">
        <v>76</v>
      </c>
      <c r="V15" s="7" t="s">
        <v>76</v>
      </c>
      <c r="W15" s="7" t="s">
        <v>76</v>
      </c>
      <c r="X15" s="7" t="s">
        <v>76</v>
      </c>
      <c r="Y15" s="7" t="s">
        <v>76</v>
      </c>
      <c r="Z15" s="7" t="s">
        <v>76</v>
      </c>
      <c r="AA15" s="7" t="s">
        <v>76</v>
      </c>
      <c r="AB15" s="7" t="s">
        <v>76</v>
      </c>
      <c r="AC15" s="7" t="s">
        <v>76</v>
      </c>
      <c r="AD15" s="7" t="s">
        <v>76</v>
      </c>
      <c r="AE15" s="7" t="s">
        <v>76</v>
      </c>
      <c r="AF15" s="7" t="s">
        <v>76</v>
      </c>
      <c r="AG15" s="7" t="s">
        <v>76</v>
      </c>
      <c r="AH15" s="7" t="s">
        <v>76</v>
      </c>
      <c r="AI15" s="7" t="s">
        <v>76</v>
      </c>
      <c r="AJ15" s="7" t="s">
        <v>76</v>
      </c>
      <c r="AK15" s="7" t="s">
        <v>76</v>
      </c>
      <c r="AL15" s="7" t="s">
        <v>76</v>
      </c>
      <c r="AM15" s="7" t="s">
        <v>76</v>
      </c>
      <c r="AN15" s="7" t="s">
        <v>76</v>
      </c>
      <c r="AO15" s="7" t="s">
        <v>76</v>
      </c>
      <c r="AP15" s="7" t="s">
        <v>76</v>
      </c>
      <c r="AQ15" s="7" t="s">
        <v>76</v>
      </c>
      <c r="AR15" s="7" t="s">
        <v>76</v>
      </c>
      <c r="AS15" s="7" t="s">
        <v>76</v>
      </c>
      <c r="AT15" s="7" t="s">
        <v>76</v>
      </c>
      <c r="AU15" s="7" t="s">
        <v>76</v>
      </c>
      <c r="AV15" s="7" t="s">
        <v>76</v>
      </c>
      <c r="AW15" s="7" t="s">
        <v>76</v>
      </c>
      <c r="AX15" s="7" t="s">
        <v>76</v>
      </c>
      <c r="AY15" s="7" t="s">
        <v>76</v>
      </c>
      <c r="AZ15" s="7" t="s">
        <v>76</v>
      </c>
      <c r="BA15" s="7" t="s">
        <v>76</v>
      </c>
      <c r="BB15" s="7" t="s">
        <v>76</v>
      </c>
      <c r="BC15" s="7" t="s">
        <v>76</v>
      </c>
      <c r="BD15" s="7" t="s">
        <v>76</v>
      </c>
      <c r="BE15" s="7" t="s">
        <v>76</v>
      </c>
      <c r="BF15" s="7" t="s">
        <v>76</v>
      </c>
      <c r="BG15" s="7" t="s">
        <v>76</v>
      </c>
      <c r="BH15" s="7" t="s">
        <v>76</v>
      </c>
      <c r="BI15" s="7" t="s">
        <v>76</v>
      </c>
      <c r="BJ15" s="7" t="s">
        <v>76</v>
      </c>
      <c r="BK15" s="7" t="s">
        <v>76</v>
      </c>
      <c r="BL15" s="7" t="s">
        <v>76</v>
      </c>
      <c r="BM15" s="9">
        <v>120.08</v>
      </c>
      <c r="BN15" s="9">
        <v>120.08</v>
      </c>
      <c r="BO15" s="9">
        <v>97.56</v>
      </c>
      <c r="BP15" s="7" t="s">
        <v>93</v>
      </c>
    </row>
    <row r="16" spans="1:68" ht="13.2" x14ac:dyDescent="0.25">
      <c r="A16" s="4">
        <v>45337.607559583332</v>
      </c>
      <c r="B16" s="6" t="s">
        <v>127</v>
      </c>
      <c r="C16" s="6" t="s">
        <v>128</v>
      </c>
      <c r="D16" s="6" t="s">
        <v>129</v>
      </c>
      <c r="E16" s="7" t="s">
        <v>80</v>
      </c>
      <c r="F16" s="7" t="s">
        <v>80</v>
      </c>
      <c r="G16" s="7" t="s">
        <v>81</v>
      </c>
      <c r="H16" s="7" t="s">
        <v>81</v>
      </c>
      <c r="I16" s="7" t="s">
        <v>92</v>
      </c>
      <c r="J16" s="10" t="s">
        <v>88</v>
      </c>
      <c r="K16" s="7" t="s">
        <v>76</v>
      </c>
      <c r="L16" s="7" t="s">
        <v>76</v>
      </c>
      <c r="M16" s="7" t="s">
        <v>76</v>
      </c>
      <c r="N16" s="7" t="s">
        <v>76</v>
      </c>
      <c r="O16" s="7" t="s">
        <v>76</v>
      </c>
      <c r="P16" s="7" t="s">
        <v>76</v>
      </c>
      <c r="Q16" s="7" t="s">
        <v>76</v>
      </c>
      <c r="R16" s="7" t="s">
        <v>76</v>
      </c>
      <c r="S16" s="7" t="s">
        <v>76</v>
      </c>
      <c r="T16" s="7" t="s">
        <v>76</v>
      </c>
      <c r="U16" s="7" t="s">
        <v>76</v>
      </c>
      <c r="V16" s="7" t="s">
        <v>76</v>
      </c>
      <c r="W16" s="7" t="s">
        <v>76</v>
      </c>
      <c r="X16" s="7" t="s">
        <v>76</v>
      </c>
      <c r="Y16" s="7" t="s">
        <v>76</v>
      </c>
      <c r="Z16" s="7" t="s">
        <v>76</v>
      </c>
      <c r="AA16" s="7" t="s">
        <v>76</v>
      </c>
      <c r="AB16" s="7" t="s">
        <v>76</v>
      </c>
      <c r="AC16" s="7" t="s">
        <v>76</v>
      </c>
      <c r="AD16" s="7" t="s">
        <v>76</v>
      </c>
      <c r="AE16" s="7" t="s">
        <v>76</v>
      </c>
      <c r="AF16" s="7" t="s">
        <v>76</v>
      </c>
      <c r="AG16" s="7" t="s">
        <v>76</v>
      </c>
      <c r="AH16" s="7" t="s">
        <v>76</v>
      </c>
      <c r="AI16" s="7" t="s">
        <v>76</v>
      </c>
      <c r="AJ16" s="7" t="s">
        <v>76</v>
      </c>
      <c r="AK16" s="7" t="s">
        <v>76</v>
      </c>
      <c r="AL16" s="7" t="s">
        <v>76</v>
      </c>
      <c r="AM16" s="7" t="s">
        <v>76</v>
      </c>
      <c r="AN16" s="7" t="s">
        <v>76</v>
      </c>
      <c r="AO16" s="7" t="s">
        <v>76</v>
      </c>
      <c r="AP16" s="7" t="s">
        <v>76</v>
      </c>
      <c r="AQ16" s="7" t="s">
        <v>76</v>
      </c>
      <c r="AR16" s="7" t="s">
        <v>76</v>
      </c>
      <c r="AS16" s="7" t="s">
        <v>76</v>
      </c>
      <c r="AT16" s="7" t="s">
        <v>76</v>
      </c>
      <c r="AU16" s="7" t="s">
        <v>76</v>
      </c>
      <c r="AV16" s="7" t="s">
        <v>76</v>
      </c>
      <c r="AW16" s="7" t="s">
        <v>76</v>
      </c>
      <c r="AX16" s="7" t="s">
        <v>76</v>
      </c>
      <c r="AY16" s="7" t="s">
        <v>76</v>
      </c>
      <c r="AZ16" s="7" t="s">
        <v>76</v>
      </c>
      <c r="BA16" s="7" t="s">
        <v>76</v>
      </c>
      <c r="BB16" s="7" t="s">
        <v>76</v>
      </c>
      <c r="BC16" s="7" t="s">
        <v>76</v>
      </c>
      <c r="BD16" s="7" t="s">
        <v>76</v>
      </c>
      <c r="BE16" s="7" t="s">
        <v>76</v>
      </c>
      <c r="BF16" s="7" t="s">
        <v>76</v>
      </c>
      <c r="BG16" s="7" t="s">
        <v>76</v>
      </c>
      <c r="BH16" s="7" t="s">
        <v>76</v>
      </c>
      <c r="BI16" s="7" t="s">
        <v>76</v>
      </c>
      <c r="BJ16" s="7" t="s">
        <v>76</v>
      </c>
      <c r="BK16" s="7" t="s">
        <v>76</v>
      </c>
      <c r="BL16" s="7" t="s">
        <v>76</v>
      </c>
      <c r="BM16" s="7" t="s">
        <v>93</v>
      </c>
      <c r="BN16" s="7" t="s">
        <v>93</v>
      </c>
      <c r="BO16" s="7" t="s">
        <v>94</v>
      </c>
      <c r="BP16" s="7" t="s">
        <v>93</v>
      </c>
    </row>
    <row r="17" spans="1:68" ht="13.2" x14ac:dyDescent="0.25">
      <c r="A17" s="4">
        <v>45337.631869201388</v>
      </c>
      <c r="B17" s="6" t="s">
        <v>130</v>
      </c>
      <c r="C17" s="6" t="s">
        <v>131</v>
      </c>
      <c r="D17" s="6" t="s">
        <v>132</v>
      </c>
      <c r="E17" s="7" t="s">
        <v>86</v>
      </c>
      <c r="F17" s="7" t="s">
        <v>86</v>
      </c>
      <c r="G17" s="7" t="s">
        <v>87</v>
      </c>
      <c r="H17" s="7" t="s">
        <v>87</v>
      </c>
      <c r="I17" s="7" t="s">
        <v>133</v>
      </c>
      <c r="J17" s="7" t="s">
        <v>74</v>
      </c>
      <c r="K17" s="7" t="s">
        <v>76</v>
      </c>
      <c r="L17" s="7" t="s">
        <v>76</v>
      </c>
      <c r="M17" s="7" t="s">
        <v>76</v>
      </c>
      <c r="N17" s="7" t="s">
        <v>75</v>
      </c>
      <c r="O17" s="7" t="s">
        <v>76</v>
      </c>
      <c r="P17" s="7" t="s">
        <v>76</v>
      </c>
      <c r="Q17" s="7" t="s">
        <v>76</v>
      </c>
      <c r="R17" s="7" t="s">
        <v>76</v>
      </c>
      <c r="S17" s="7" t="s">
        <v>76</v>
      </c>
      <c r="T17" s="7" t="s">
        <v>76</v>
      </c>
      <c r="U17" s="7" t="s">
        <v>76</v>
      </c>
      <c r="V17" s="7" t="s">
        <v>76</v>
      </c>
      <c r="W17" s="7" t="s">
        <v>76</v>
      </c>
      <c r="X17" s="7" t="s">
        <v>76</v>
      </c>
      <c r="Y17" s="7" t="s">
        <v>75</v>
      </c>
      <c r="Z17" s="7" t="s">
        <v>75</v>
      </c>
      <c r="AA17" s="7" t="s">
        <v>75</v>
      </c>
      <c r="AB17" s="7" t="s">
        <v>75</v>
      </c>
      <c r="AC17" s="7" t="s">
        <v>76</v>
      </c>
      <c r="AD17" s="7" t="s">
        <v>76</v>
      </c>
      <c r="AE17" s="7" t="s">
        <v>75</v>
      </c>
      <c r="AF17" s="7" t="s">
        <v>75</v>
      </c>
      <c r="AG17" s="7" t="s">
        <v>75</v>
      </c>
      <c r="AH17" s="7" t="s">
        <v>75</v>
      </c>
      <c r="AI17" s="7" t="s">
        <v>76</v>
      </c>
      <c r="AJ17" s="7" t="s">
        <v>76</v>
      </c>
      <c r="AK17" s="7" t="s">
        <v>76</v>
      </c>
      <c r="AL17" s="7" t="s">
        <v>76</v>
      </c>
      <c r="AM17" s="7" t="s">
        <v>76</v>
      </c>
      <c r="AN17" s="7" t="s">
        <v>76</v>
      </c>
      <c r="AO17" s="7" t="s">
        <v>76</v>
      </c>
      <c r="AP17" s="7" t="s">
        <v>76</v>
      </c>
      <c r="AQ17" s="7" t="s">
        <v>76</v>
      </c>
      <c r="AR17" s="7" t="s">
        <v>76</v>
      </c>
      <c r="AS17" s="7" t="s">
        <v>76</v>
      </c>
      <c r="AT17" s="7" t="s">
        <v>76</v>
      </c>
      <c r="AU17" s="7" t="s">
        <v>75</v>
      </c>
      <c r="AV17" s="7" t="s">
        <v>75</v>
      </c>
      <c r="AW17" s="7" t="s">
        <v>76</v>
      </c>
      <c r="AX17" s="7" t="s">
        <v>76</v>
      </c>
      <c r="AY17" s="7" t="s">
        <v>75</v>
      </c>
      <c r="AZ17" s="7" t="s">
        <v>75</v>
      </c>
      <c r="BA17" s="7" t="s">
        <v>76</v>
      </c>
      <c r="BB17" s="7" t="s">
        <v>75</v>
      </c>
      <c r="BC17" s="7" t="s">
        <v>75</v>
      </c>
      <c r="BD17" s="7" t="s">
        <v>75</v>
      </c>
      <c r="BE17" s="7" t="s">
        <v>75</v>
      </c>
      <c r="BF17" s="7" t="s">
        <v>75</v>
      </c>
      <c r="BG17" s="7" t="s">
        <v>75</v>
      </c>
      <c r="BH17" s="7" t="s">
        <v>75</v>
      </c>
      <c r="BI17" s="7" t="s">
        <v>76</v>
      </c>
      <c r="BJ17" s="7" t="s">
        <v>75</v>
      </c>
      <c r="BK17" s="7" t="s">
        <v>76</v>
      </c>
      <c r="BL17" s="7" t="s">
        <v>75</v>
      </c>
      <c r="BM17" s="7">
        <v>120.92</v>
      </c>
      <c r="BN17" s="7">
        <v>120.92</v>
      </c>
      <c r="BO17" s="7">
        <v>97.45</v>
      </c>
      <c r="BP17" s="7">
        <v>158.13</v>
      </c>
    </row>
    <row r="18" spans="1:68" ht="13.2" x14ac:dyDescent="0.25">
      <c r="A18" s="4">
        <v>45337.715959270834</v>
      </c>
      <c r="B18" s="6" t="s">
        <v>134</v>
      </c>
      <c r="C18" s="6" t="s">
        <v>135</v>
      </c>
      <c r="D18" s="6" t="s">
        <v>136</v>
      </c>
      <c r="E18" s="7" t="s">
        <v>80</v>
      </c>
      <c r="F18" s="7" t="s">
        <v>80</v>
      </c>
      <c r="G18" s="7" t="s">
        <v>81</v>
      </c>
      <c r="H18" s="7" t="s">
        <v>81</v>
      </c>
      <c r="I18" s="7" t="s">
        <v>73</v>
      </c>
      <c r="J18" s="7" t="s">
        <v>74</v>
      </c>
      <c r="K18" s="7" t="s">
        <v>75</v>
      </c>
      <c r="L18" s="7" t="s">
        <v>76</v>
      </c>
      <c r="M18" s="7" t="s">
        <v>76</v>
      </c>
      <c r="N18" s="7" t="s">
        <v>76</v>
      </c>
      <c r="O18" s="7" t="s">
        <v>76</v>
      </c>
      <c r="P18" s="7" t="s">
        <v>76</v>
      </c>
      <c r="Q18" s="7" t="s">
        <v>76</v>
      </c>
      <c r="R18" s="7" t="s">
        <v>76</v>
      </c>
      <c r="S18" s="7" t="s">
        <v>76</v>
      </c>
      <c r="T18" s="7" t="s">
        <v>76</v>
      </c>
      <c r="U18" s="7" t="s">
        <v>76</v>
      </c>
      <c r="V18" s="7" t="s">
        <v>76</v>
      </c>
      <c r="W18" s="7" t="s">
        <v>76</v>
      </c>
      <c r="X18" s="7" t="s">
        <v>76</v>
      </c>
      <c r="Y18" s="7" t="s">
        <v>76</v>
      </c>
      <c r="Z18" s="7" t="s">
        <v>76</v>
      </c>
      <c r="AA18" s="7" t="s">
        <v>76</v>
      </c>
      <c r="AB18" s="7" t="s">
        <v>76</v>
      </c>
      <c r="AC18" s="7" t="s">
        <v>76</v>
      </c>
      <c r="AD18" s="7" t="s">
        <v>76</v>
      </c>
      <c r="AE18" s="7" t="s">
        <v>76</v>
      </c>
      <c r="AF18" s="7" t="s">
        <v>76</v>
      </c>
      <c r="AG18" s="7" t="s">
        <v>76</v>
      </c>
      <c r="AH18" s="7" t="s">
        <v>76</v>
      </c>
      <c r="AI18" s="7" t="s">
        <v>76</v>
      </c>
      <c r="AJ18" s="7" t="s">
        <v>76</v>
      </c>
      <c r="AK18" s="7" t="s">
        <v>76</v>
      </c>
      <c r="AL18" s="7" t="s">
        <v>76</v>
      </c>
      <c r="AM18" s="7" t="s">
        <v>76</v>
      </c>
      <c r="AN18" s="7" t="s">
        <v>76</v>
      </c>
      <c r="AO18" s="7" t="s">
        <v>76</v>
      </c>
      <c r="AP18" s="7" t="s">
        <v>76</v>
      </c>
      <c r="AQ18" s="7" t="s">
        <v>76</v>
      </c>
      <c r="AR18" s="7" t="s">
        <v>76</v>
      </c>
      <c r="AS18" s="7" t="s">
        <v>76</v>
      </c>
      <c r="AT18" s="7" t="s">
        <v>76</v>
      </c>
      <c r="AU18" s="7" t="s">
        <v>76</v>
      </c>
      <c r="AV18" s="7" t="s">
        <v>76</v>
      </c>
      <c r="AW18" s="7" t="s">
        <v>76</v>
      </c>
      <c r="AX18" s="7" t="s">
        <v>76</v>
      </c>
      <c r="AY18" s="7" t="s">
        <v>76</v>
      </c>
      <c r="AZ18" s="7" t="s">
        <v>76</v>
      </c>
      <c r="BA18" s="7" t="s">
        <v>76</v>
      </c>
      <c r="BB18" s="7" t="s">
        <v>76</v>
      </c>
      <c r="BC18" s="7" t="s">
        <v>76</v>
      </c>
      <c r="BD18" s="7" t="s">
        <v>76</v>
      </c>
      <c r="BE18" s="7" t="s">
        <v>76</v>
      </c>
      <c r="BF18" s="7" t="s">
        <v>76</v>
      </c>
      <c r="BG18" s="7" t="s">
        <v>76</v>
      </c>
      <c r="BH18" s="7" t="s">
        <v>76</v>
      </c>
      <c r="BI18" s="7" t="s">
        <v>76</v>
      </c>
      <c r="BJ18" s="7" t="s">
        <v>76</v>
      </c>
      <c r="BK18" s="7" t="s">
        <v>76</v>
      </c>
      <c r="BL18" s="7" t="s">
        <v>76</v>
      </c>
      <c r="BM18" s="9">
        <v>110.29</v>
      </c>
      <c r="BN18" s="9">
        <v>110.29</v>
      </c>
      <c r="BO18" s="7">
        <v>97.45</v>
      </c>
      <c r="BP18" s="7">
        <v>158.13</v>
      </c>
    </row>
    <row r="19" spans="1:68" ht="13.2" x14ac:dyDescent="0.25">
      <c r="A19" s="4">
        <v>45337.726296817127</v>
      </c>
      <c r="B19" s="6" t="s">
        <v>137</v>
      </c>
      <c r="C19" s="6" t="s">
        <v>138</v>
      </c>
      <c r="D19" s="6" t="s">
        <v>139</v>
      </c>
      <c r="E19" s="7" t="s">
        <v>80</v>
      </c>
      <c r="F19" s="7" t="s">
        <v>80</v>
      </c>
      <c r="G19" s="7" t="s">
        <v>81</v>
      </c>
      <c r="H19" s="7" t="s">
        <v>81</v>
      </c>
      <c r="I19" s="7" t="s">
        <v>73</v>
      </c>
      <c r="J19" s="7" t="s">
        <v>74</v>
      </c>
      <c r="K19" s="7" t="s">
        <v>75</v>
      </c>
      <c r="L19" s="7" t="s">
        <v>76</v>
      </c>
      <c r="M19" s="7" t="s">
        <v>76</v>
      </c>
      <c r="N19" s="7" t="s">
        <v>75</v>
      </c>
      <c r="O19" s="7" t="s">
        <v>75</v>
      </c>
      <c r="P19" s="7" t="s">
        <v>75</v>
      </c>
      <c r="Q19" s="7" t="s">
        <v>75</v>
      </c>
      <c r="R19" s="7" t="s">
        <v>75</v>
      </c>
      <c r="S19" s="7" t="s">
        <v>75</v>
      </c>
      <c r="T19" s="7" t="s">
        <v>75</v>
      </c>
      <c r="U19" s="7" t="s">
        <v>75</v>
      </c>
      <c r="V19" s="7" t="s">
        <v>75</v>
      </c>
      <c r="W19" s="7" t="s">
        <v>75</v>
      </c>
      <c r="X19" s="7" t="s">
        <v>75</v>
      </c>
      <c r="Y19" s="7" t="s">
        <v>75</v>
      </c>
      <c r="Z19" s="7" t="s">
        <v>75</v>
      </c>
      <c r="AA19" s="7" t="s">
        <v>75</v>
      </c>
      <c r="AB19" s="7" t="s">
        <v>75</v>
      </c>
      <c r="AC19" s="7" t="s">
        <v>75</v>
      </c>
      <c r="AD19" s="7" t="s">
        <v>75</v>
      </c>
      <c r="AE19" s="7" t="s">
        <v>75</v>
      </c>
      <c r="AF19" s="7" t="s">
        <v>75</v>
      </c>
      <c r="AG19" s="7" t="s">
        <v>75</v>
      </c>
      <c r="AH19" s="7" t="s">
        <v>75</v>
      </c>
      <c r="AI19" s="7" t="s">
        <v>75</v>
      </c>
      <c r="AJ19" s="7" t="s">
        <v>75</v>
      </c>
      <c r="AK19" s="7" t="s">
        <v>75</v>
      </c>
      <c r="AL19" s="7" t="s">
        <v>75</v>
      </c>
      <c r="AM19" s="7" t="s">
        <v>75</v>
      </c>
      <c r="AN19" s="7" t="s">
        <v>75</v>
      </c>
      <c r="AO19" s="7" t="s">
        <v>75</v>
      </c>
      <c r="AP19" s="7" t="s">
        <v>75</v>
      </c>
      <c r="AQ19" s="7" t="s">
        <v>75</v>
      </c>
      <c r="AR19" s="7" t="s">
        <v>75</v>
      </c>
      <c r="AS19" s="7" t="s">
        <v>75</v>
      </c>
      <c r="AT19" s="7" t="s">
        <v>75</v>
      </c>
      <c r="AU19" s="7" t="s">
        <v>75</v>
      </c>
      <c r="AV19" s="7" t="s">
        <v>75</v>
      </c>
      <c r="AW19" s="7" t="s">
        <v>75</v>
      </c>
      <c r="AX19" s="7" t="s">
        <v>75</v>
      </c>
      <c r="AY19" s="7" t="s">
        <v>75</v>
      </c>
      <c r="AZ19" s="7" t="s">
        <v>75</v>
      </c>
      <c r="BA19" s="7" t="s">
        <v>75</v>
      </c>
      <c r="BB19" s="7" t="s">
        <v>75</v>
      </c>
      <c r="BC19" s="7" t="s">
        <v>75</v>
      </c>
      <c r="BD19" s="7" t="s">
        <v>75</v>
      </c>
      <c r="BE19" s="7" t="s">
        <v>75</v>
      </c>
      <c r="BF19" s="7" t="s">
        <v>75</v>
      </c>
      <c r="BG19" s="7" t="s">
        <v>75</v>
      </c>
      <c r="BH19" s="7" t="s">
        <v>75</v>
      </c>
      <c r="BI19" s="7" t="s">
        <v>75</v>
      </c>
      <c r="BJ19" s="7" t="s">
        <v>75</v>
      </c>
      <c r="BK19" s="7" t="s">
        <v>75</v>
      </c>
      <c r="BL19" s="7" t="s">
        <v>75</v>
      </c>
      <c r="BM19" s="9">
        <v>110.29</v>
      </c>
      <c r="BN19" s="9">
        <v>110.29</v>
      </c>
      <c r="BO19" s="7">
        <v>97.45</v>
      </c>
      <c r="BP19" s="9">
        <v>97.56</v>
      </c>
    </row>
    <row r="20" spans="1:68" ht="13.2" x14ac:dyDescent="0.25">
      <c r="A20" s="4">
        <v>45338.459997233796</v>
      </c>
      <c r="B20" s="6" t="s">
        <v>140</v>
      </c>
      <c r="C20" s="6" t="s">
        <v>141</v>
      </c>
      <c r="D20" s="6" t="s">
        <v>142</v>
      </c>
      <c r="E20" s="7" t="s">
        <v>80</v>
      </c>
      <c r="F20" s="7" t="s">
        <v>80</v>
      </c>
      <c r="G20" s="7" t="s">
        <v>81</v>
      </c>
      <c r="H20" s="7" t="s">
        <v>81</v>
      </c>
      <c r="I20" s="7" t="s">
        <v>133</v>
      </c>
      <c r="J20" s="7" t="s">
        <v>82</v>
      </c>
      <c r="K20" s="7" t="s">
        <v>75</v>
      </c>
      <c r="L20" s="7" t="s">
        <v>76</v>
      </c>
      <c r="M20" s="7" t="s">
        <v>76</v>
      </c>
      <c r="N20" s="7" t="s">
        <v>76</v>
      </c>
      <c r="O20" s="7" t="s">
        <v>76</v>
      </c>
      <c r="P20" s="7" t="s">
        <v>76</v>
      </c>
      <c r="Q20" s="7" t="s">
        <v>76</v>
      </c>
      <c r="R20" s="7" t="s">
        <v>76</v>
      </c>
      <c r="S20" s="7" t="s">
        <v>76</v>
      </c>
      <c r="T20" s="7" t="s">
        <v>76</v>
      </c>
      <c r="U20" s="7" t="s">
        <v>76</v>
      </c>
      <c r="V20" s="7" t="s">
        <v>76</v>
      </c>
      <c r="W20" s="7" t="s">
        <v>76</v>
      </c>
      <c r="X20" s="7" t="s">
        <v>76</v>
      </c>
      <c r="Y20" s="7" t="s">
        <v>76</v>
      </c>
      <c r="Z20" s="7" t="s">
        <v>76</v>
      </c>
      <c r="AA20" s="7" t="s">
        <v>76</v>
      </c>
      <c r="AB20" s="7" t="s">
        <v>76</v>
      </c>
      <c r="AC20" s="7" t="s">
        <v>76</v>
      </c>
      <c r="AD20" s="7" t="s">
        <v>76</v>
      </c>
      <c r="AE20" s="7" t="s">
        <v>76</v>
      </c>
      <c r="AF20" s="7" t="s">
        <v>76</v>
      </c>
      <c r="AG20" s="7" t="s">
        <v>76</v>
      </c>
      <c r="AH20" s="7" t="s">
        <v>76</v>
      </c>
      <c r="AI20" s="7" t="s">
        <v>76</v>
      </c>
      <c r="AJ20" s="7" t="s">
        <v>76</v>
      </c>
      <c r="AK20" s="7" t="s">
        <v>76</v>
      </c>
      <c r="AL20" s="7" t="s">
        <v>76</v>
      </c>
      <c r="AM20" s="7" t="s">
        <v>76</v>
      </c>
      <c r="AN20" s="7" t="s">
        <v>76</v>
      </c>
      <c r="AO20" s="7" t="s">
        <v>76</v>
      </c>
      <c r="AP20" s="7" t="s">
        <v>76</v>
      </c>
      <c r="AQ20" s="7" t="s">
        <v>76</v>
      </c>
      <c r="AR20" s="7" t="s">
        <v>76</v>
      </c>
      <c r="AS20" s="7" t="s">
        <v>76</v>
      </c>
      <c r="AT20" s="7" t="s">
        <v>76</v>
      </c>
      <c r="AU20" s="7" t="s">
        <v>76</v>
      </c>
      <c r="AV20" s="7" t="s">
        <v>76</v>
      </c>
      <c r="AW20" s="7" t="s">
        <v>76</v>
      </c>
      <c r="AX20" s="7" t="s">
        <v>76</v>
      </c>
      <c r="AY20" s="7" t="s">
        <v>76</v>
      </c>
      <c r="AZ20" s="7" t="s">
        <v>76</v>
      </c>
      <c r="BA20" s="7" t="s">
        <v>76</v>
      </c>
      <c r="BB20" s="7" t="s">
        <v>76</v>
      </c>
      <c r="BC20" s="7" t="s">
        <v>76</v>
      </c>
      <c r="BD20" s="7" t="s">
        <v>76</v>
      </c>
      <c r="BE20" s="7" t="s">
        <v>76</v>
      </c>
      <c r="BF20" s="7" t="s">
        <v>76</v>
      </c>
      <c r="BG20" s="7" t="s">
        <v>76</v>
      </c>
      <c r="BH20" s="7" t="s">
        <v>76</v>
      </c>
      <c r="BI20" s="7" t="s">
        <v>76</v>
      </c>
      <c r="BJ20" s="7" t="s">
        <v>76</v>
      </c>
      <c r="BK20" s="7" t="s">
        <v>76</v>
      </c>
      <c r="BL20" s="7" t="s">
        <v>76</v>
      </c>
      <c r="BM20" s="9">
        <v>110.29</v>
      </c>
      <c r="BN20" s="9">
        <v>110.29</v>
      </c>
      <c r="BO20" s="7" t="s">
        <v>94</v>
      </c>
      <c r="BP20" s="9">
        <v>97.56</v>
      </c>
    </row>
    <row r="21" spans="1:68" ht="13.2" x14ac:dyDescent="0.25">
      <c r="A21" s="4">
        <v>45338.698424166665</v>
      </c>
      <c r="B21" s="6" t="s">
        <v>143</v>
      </c>
      <c r="C21" s="6" t="s">
        <v>144</v>
      </c>
      <c r="D21" s="6" t="s">
        <v>145</v>
      </c>
      <c r="E21" s="7" t="s">
        <v>80</v>
      </c>
      <c r="F21" s="7" t="s">
        <v>80</v>
      </c>
      <c r="G21" s="7" t="s">
        <v>81</v>
      </c>
      <c r="H21" s="7" t="s">
        <v>81</v>
      </c>
      <c r="I21" s="7" t="s">
        <v>73</v>
      </c>
      <c r="J21" s="7" t="s">
        <v>74</v>
      </c>
      <c r="K21" s="7" t="s">
        <v>75</v>
      </c>
      <c r="L21" s="7" t="s">
        <v>76</v>
      </c>
      <c r="M21" s="7" t="s">
        <v>76</v>
      </c>
      <c r="N21" s="7" t="s">
        <v>75</v>
      </c>
      <c r="O21" s="7" t="s">
        <v>75</v>
      </c>
      <c r="P21" s="7" t="s">
        <v>75</v>
      </c>
      <c r="Q21" s="7" t="s">
        <v>75</v>
      </c>
      <c r="R21" s="7" t="s">
        <v>75</v>
      </c>
      <c r="S21" s="7" t="s">
        <v>75</v>
      </c>
      <c r="T21" s="7" t="s">
        <v>75</v>
      </c>
      <c r="U21" s="7" t="s">
        <v>75</v>
      </c>
      <c r="V21" s="7" t="s">
        <v>75</v>
      </c>
      <c r="W21" s="7" t="s">
        <v>75</v>
      </c>
      <c r="X21" s="7" t="s">
        <v>75</v>
      </c>
      <c r="Y21" s="7" t="s">
        <v>75</v>
      </c>
      <c r="Z21" s="7" t="s">
        <v>75</v>
      </c>
      <c r="AA21" s="7" t="s">
        <v>75</v>
      </c>
      <c r="AB21" s="7" t="s">
        <v>75</v>
      </c>
      <c r="AC21" s="7" t="s">
        <v>75</v>
      </c>
      <c r="AD21" s="7" t="s">
        <v>75</v>
      </c>
      <c r="AE21" s="7" t="s">
        <v>75</v>
      </c>
      <c r="AF21" s="7" t="s">
        <v>75</v>
      </c>
      <c r="AG21" s="7" t="s">
        <v>75</v>
      </c>
      <c r="AH21" s="7" t="s">
        <v>75</v>
      </c>
      <c r="AI21" s="7" t="s">
        <v>75</v>
      </c>
      <c r="AJ21" s="7" t="s">
        <v>75</v>
      </c>
      <c r="AK21" s="7" t="s">
        <v>75</v>
      </c>
      <c r="AL21" s="7" t="s">
        <v>75</v>
      </c>
      <c r="AM21" s="7" t="s">
        <v>75</v>
      </c>
      <c r="AN21" s="7" t="s">
        <v>75</v>
      </c>
      <c r="AO21" s="7" t="s">
        <v>75</v>
      </c>
      <c r="AP21" s="7" t="s">
        <v>75</v>
      </c>
      <c r="AQ21" s="7" t="s">
        <v>75</v>
      </c>
      <c r="AR21" s="7" t="s">
        <v>75</v>
      </c>
      <c r="AS21" s="7" t="s">
        <v>75</v>
      </c>
      <c r="AT21" s="7" t="s">
        <v>75</v>
      </c>
      <c r="AU21" s="7" t="s">
        <v>75</v>
      </c>
      <c r="AV21" s="7" t="s">
        <v>75</v>
      </c>
      <c r="AW21" s="7" t="s">
        <v>75</v>
      </c>
      <c r="AX21" s="7" t="s">
        <v>75</v>
      </c>
      <c r="AY21" s="7" t="s">
        <v>75</v>
      </c>
      <c r="AZ21" s="7" t="s">
        <v>75</v>
      </c>
      <c r="BA21" s="7" t="s">
        <v>75</v>
      </c>
      <c r="BB21" s="7" t="s">
        <v>75</v>
      </c>
      <c r="BC21" s="7" t="s">
        <v>75</v>
      </c>
      <c r="BD21" s="7" t="s">
        <v>75</v>
      </c>
      <c r="BE21" s="7" t="s">
        <v>75</v>
      </c>
      <c r="BF21" s="7" t="s">
        <v>75</v>
      </c>
      <c r="BG21" s="7" t="s">
        <v>75</v>
      </c>
      <c r="BH21" s="7" t="s">
        <v>75</v>
      </c>
      <c r="BI21" s="7" t="s">
        <v>75</v>
      </c>
      <c r="BJ21" s="7" t="s">
        <v>75</v>
      </c>
      <c r="BK21" s="7" t="s">
        <v>75</v>
      </c>
      <c r="BL21" s="7" t="s">
        <v>75</v>
      </c>
      <c r="BM21" s="9">
        <v>110.29</v>
      </c>
      <c r="BN21" s="9">
        <v>110.29</v>
      </c>
      <c r="BO21" s="7">
        <v>97.45</v>
      </c>
      <c r="BP21" s="7">
        <v>158.13</v>
      </c>
    </row>
    <row r="22" spans="1:68" ht="13.2" x14ac:dyDescent="0.25">
      <c r="A22" s="4">
        <v>45338.698464814814</v>
      </c>
      <c r="B22" s="6" t="s">
        <v>146</v>
      </c>
      <c r="C22" s="6" t="s">
        <v>147</v>
      </c>
      <c r="D22" s="6" t="s">
        <v>148</v>
      </c>
      <c r="E22" s="7" t="s">
        <v>123</v>
      </c>
      <c r="F22" s="7" t="s">
        <v>123</v>
      </c>
      <c r="G22" s="7" t="s">
        <v>123</v>
      </c>
      <c r="H22" s="7" t="s">
        <v>123</v>
      </c>
      <c r="I22" s="7" t="s">
        <v>73</v>
      </c>
      <c r="J22" s="7" t="s">
        <v>74</v>
      </c>
      <c r="K22" s="7" t="s">
        <v>75</v>
      </c>
      <c r="L22" s="7" t="s">
        <v>76</v>
      </c>
      <c r="M22" s="7" t="s">
        <v>75</v>
      </c>
      <c r="N22" s="7" t="s">
        <v>75</v>
      </c>
      <c r="O22" s="7" t="s">
        <v>75</v>
      </c>
      <c r="P22" s="7" t="s">
        <v>75</v>
      </c>
      <c r="Q22" s="7" t="s">
        <v>75</v>
      </c>
      <c r="R22" s="7" t="s">
        <v>75</v>
      </c>
      <c r="S22" s="7" t="s">
        <v>75</v>
      </c>
      <c r="T22" s="7" t="s">
        <v>75</v>
      </c>
      <c r="U22" s="7" t="s">
        <v>75</v>
      </c>
      <c r="V22" s="7" t="s">
        <v>75</v>
      </c>
      <c r="W22" s="7" t="s">
        <v>75</v>
      </c>
      <c r="X22" s="7" t="s">
        <v>75</v>
      </c>
      <c r="Y22" s="7" t="s">
        <v>75</v>
      </c>
      <c r="Z22" s="7" t="s">
        <v>75</v>
      </c>
      <c r="AA22" s="7" t="s">
        <v>75</v>
      </c>
      <c r="AB22" s="7" t="s">
        <v>75</v>
      </c>
      <c r="AC22" s="7" t="s">
        <v>75</v>
      </c>
      <c r="AD22" s="7" t="s">
        <v>75</v>
      </c>
      <c r="AE22" s="7" t="s">
        <v>75</v>
      </c>
      <c r="AF22" s="7" t="s">
        <v>75</v>
      </c>
      <c r="AG22" s="7" t="s">
        <v>75</v>
      </c>
      <c r="AH22" s="7" t="s">
        <v>75</v>
      </c>
      <c r="AI22" s="7" t="s">
        <v>75</v>
      </c>
      <c r="AJ22" s="7" t="s">
        <v>75</v>
      </c>
      <c r="AK22" s="7" t="s">
        <v>76</v>
      </c>
      <c r="AL22" s="7" t="s">
        <v>75</v>
      </c>
      <c r="AM22" s="7" t="s">
        <v>75</v>
      </c>
      <c r="AN22" s="7" t="s">
        <v>75</v>
      </c>
      <c r="AO22" s="7" t="s">
        <v>75</v>
      </c>
      <c r="AP22" s="7" t="s">
        <v>75</v>
      </c>
      <c r="AQ22" s="7" t="s">
        <v>75</v>
      </c>
      <c r="AR22" s="7" t="s">
        <v>75</v>
      </c>
      <c r="AS22" s="7" t="s">
        <v>75</v>
      </c>
      <c r="AT22" s="7" t="s">
        <v>75</v>
      </c>
      <c r="AU22" s="7" t="s">
        <v>75</v>
      </c>
      <c r="AV22" s="7" t="s">
        <v>75</v>
      </c>
      <c r="AW22" s="7" t="s">
        <v>75</v>
      </c>
      <c r="AX22" s="7" t="s">
        <v>75</v>
      </c>
      <c r="AY22" s="7" t="s">
        <v>75</v>
      </c>
      <c r="AZ22" s="7" t="s">
        <v>75</v>
      </c>
      <c r="BA22" s="7" t="s">
        <v>75</v>
      </c>
      <c r="BB22" s="7" t="s">
        <v>75</v>
      </c>
      <c r="BC22" s="7" t="s">
        <v>75</v>
      </c>
      <c r="BD22" s="7" t="s">
        <v>75</v>
      </c>
      <c r="BE22" s="7" t="s">
        <v>75</v>
      </c>
      <c r="BF22" s="7" t="s">
        <v>75</v>
      </c>
      <c r="BG22" s="7" t="s">
        <v>75</v>
      </c>
      <c r="BH22" s="7" t="s">
        <v>75</v>
      </c>
      <c r="BI22" s="7" t="s">
        <v>75</v>
      </c>
      <c r="BJ22" s="7" t="s">
        <v>75</v>
      </c>
      <c r="BK22" s="7" t="s">
        <v>75</v>
      </c>
      <c r="BL22" s="7" t="s">
        <v>75</v>
      </c>
      <c r="BM22" s="7" t="s">
        <v>93</v>
      </c>
      <c r="BN22" s="7" t="s">
        <v>93</v>
      </c>
      <c r="BO22" s="7" t="s">
        <v>94</v>
      </c>
      <c r="BP22" s="7" t="s">
        <v>93</v>
      </c>
    </row>
    <row r="23" spans="1:68" ht="13.2" x14ac:dyDescent="0.25">
      <c r="A23" s="4">
        <v>45338.767041076389</v>
      </c>
      <c r="B23" s="6" t="s">
        <v>149</v>
      </c>
      <c r="C23" s="6" t="s">
        <v>150</v>
      </c>
      <c r="D23" s="6" t="s">
        <v>151</v>
      </c>
      <c r="E23" s="7" t="s">
        <v>123</v>
      </c>
      <c r="F23" s="7" t="s">
        <v>80</v>
      </c>
      <c r="G23" s="7" t="s">
        <v>123</v>
      </c>
      <c r="H23" s="7" t="s">
        <v>81</v>
      </c>
      <c r="I23" s="7" t="s">
        <v>73</v>
      </c>
      <c r="J23" s="7" t="s">
        <v>74</v>
      </c>
      <c r="K23" s="7" t="s">
        <v>75</v>
      </c>
      <c r="L23" s="7" t="s">
        <v>76</v>
      </c>
      <c r="M23" s="7" t="s">
        <v>76</v>
      </c>
      <c r="N23" s="7" t="s">
        <v>76</v>
      </c>
      <c r="O23" s="7" t="s">
        <v>76</v>
      </c>
      <c r="P23" s="7" t="s">
        <v>76</v>
      </c>
      <c r="Q23" s="7" t="s">
        <v>76</v>
      </c>
      <c r="R23" s="7" t="s">
        <v>76</v>
      </c>
      <c r="S23" s="7" t="s">
        <v>76</v>
      </c>
      <c r="T23" s="7" t="s">
        <v>76</v>
      </c>
      <c r="U23" s="7" t="s">
        <v>76</v>
      </c>
      <c r="V23" s="7" t="s">
        <v>76</v>
      </c>
      <c r="W23" s="7" t="s">
        <v>76</v>
      </c>
      <c r="X23" s="7" t="s">
        <v>76</v>
      </c>
      <c r="Y23" s="7" t="s">
        <v>76</v>
      </c>
      <c r="Z23" s="7" t="s">
        <v>76</v>
      </c>
      <c r="AA23" s="7" t="s">
        <v>76</v>
      </c>
      <c r="AB23" s="7" t="s">
        <v>76</v>
      </c>
      <c r="AC23" s="7" t="s">
        <v>76</v>
      </c>
      <c r="AD23" s="7" t="s">
        <v>76</v>
      </c>
      <c r="AE23" s="7" t="s">
        <v>76</v>
      </c>
      <c r="AF23" s="7" t="s">
        <v>76</v>
      </c>
      <c r="AG23" s="7" t="s">
        <v>76</v>
      </c>
      <c r="AH23" s="7" t="s">
        <v>76</v>
      </c>
      <c r="AI23" s="7" t="s">
        <v>76</v>
      </c>
      <c r="AJ23" s="7" t="s">
        <v>76</v>
      </c>
      <c r="AK23" s="7" t="s">
        <v>76</v>
      </c>
      <c r="AL23" s="7" t="s">
        <v>76</v>
      </c>
      <c r="AM23" s="7" t="s">
        <v>76</v>
      </c>
      <c r="AN23" s="7" t="s">
        <v>76</v>
      </c>
      <c r="AO23" s="7" t="s">
        <v>76</v>
      </c>
      <c r="AP23" s="7" t="s">
        <v>76</v>
      </c>
      <c r="AQ23" s="7" t="s">
        <v>76</v>
      </c>
      <c r="AR23" s="7" t="s">
        <v>76</v>
      </c>
      <c r="AS23" s="7" t="s">
        <v>76</v>
      </c>
      <c r="AT23" s="7" t="s">
        <v>76</v>
      </c>
      <c r="AU23" s="7" t="s">
        <v>76</v>
      </c>
      <c r="AV23" s="7" t="s">
        <v>76</v>
      </c>
      <c r="AW23" s="7" t="s">
        <v>76</v>
      </c>
      <c r="AX23" s="7" t="s">
        <v>76</v>
      </c>
      <c r="AY23" s="7" t="s">
        <v>76</v>
      </c>
      <c r="AZ23" s="7" t="s">
        <v>76</v>
      </c>
      <c r="BA23" s="7" t="s">
        <v>76</v>
      </c>
      <c r="BB23" s="7" t="s">
        <v>76</v>
      </c>
      <c r="BC23" s="7" t="s">
        <v>76</v>
      </c>
      <c r="BD23" s="7" t="s">
        <v>76</v>
      </c>
      <c r="BE23" s="7" t="s">
        <v>76</v>
      </c>
      <c r="BF23" s="7" t="s">
        <v>76</v>
      </c>
      <c r="BG23" s="7" t="s">
        <v>76</v>
      </c>
      <c r="BH23" s="7" t="s">
        <v>76</v>
      </c>
      <c r="BI23" s="7" t="s">
        <v>76</v>
      </c>
      <c r="BJ23" s="7" t="s">
        <v>76</v>
      </c>
      <c r="BK23" s="7" t="s">
        <v>76</v>
      </c>
      <c r="BL23" s="7" t="s">
        <v>76</v>
      </c>
      <c r="BM23" s="7">
        <v>120.92</v>
      </c>
      <c r="BN23" s="7">
        <v>120.92</v>
      </c>
      <c r="BO23" s="7">
        <v>97.45</v>
      </c>
      <c r="BP23" s="7" t="s">
        <v>93</v>
      </c>
    </row>
    <row r="24" spans="1:68" ht="13.2" x14ac:dyDescent="0.25">
      <c r="A24" s="4">
        <v>45341.565059016204</v>
      </c>
      <c r="B24" s="6" t="s">
        <v>152</v>
      </c>
      <c r="C24" s="6" t="s">
        <v>153</v>
      </c>
      <c r="D24" s="6" t="s">
        <v>154</v>
      </c>
      <c r="E24" s="7" t="s">
        <v>86</v>
      </c>
      <c r="F24" s="7" t="s">
        <v>86</v>
      </c>
      <c r="G24" s="7" t="s">
        <v>87</v>
      </c>
      <c r="H24" s="7" t="s">
        <v>87</v>
      </c>
      <c r="I24" s="7" t="s">
        <v>92</v>
      </c>
      <c r="J24" s="7" t="s">
        <v>82</v>
      </c>
      <c r="K24" s="7" t="s">
        <v>75</v>
      </c>
      <c r="L24" s="7" t="s">
        <v>76</v>
      </c>
      <c r="M24" s="7" t="s">
        <v>76</v>
      </c>
      <c r="N24" s="7" t="s">
        <v>76</v>
      </c>
      <c r="O24" s="7" t="s">
        <v>76</v>
      </c>
      <c r="P24" s="7" t="s">
        <v>76</v>
      </c>
      <c r="Q24" s="7" t="s">
        <v>76</v>
      </c>
      <c r="R24" s="7" t="s">
        <v>76</v>
      </c>
      <c r="S24" s="7" t="s">
        <v>76</v>
      </c>
      <c r="T24" s="7" t="s">
        <v>76</v>
      </c>
      <c r="U24" s="7" t="s">
        <v>76</v>
      </c>
      <c r="V24" s="7" t="s">
        <v>76</v>
      </c>
      <c r="W24" s="7" t="s">
        <v>76</v>
      </c>
      <c r="X24" s="7" t="s">
        <v>76</v>
      </c>
      <c r="Y24" s="7" t="s">
        <v>76</v>
      </c>
      <c r="Z24" s="7" t="s">
        <v>76</v>
      </c>
      <c r="AA24" s="7" t="s">
        <v>76</v>
      </c>
      <c r="AB24" s="7" t="s">
        <v>76</v>
      </c>
      <c r="AC24" s="7" t="s">
        <v>76</v>
      </c>
      <c r="AD24" s="7" t="s">
        <v>76</v>
      </c>
      <c r="AE24" s="7" t="s">
        <v>76</v>
      </c>
      <c r="AF24" s="7" t="s">
        <v>76</v>
      </c>
      <c r="AG24" s="7" t="s">
        <v>76</v>
      </c>
      <c r="AH24" s="7" t="s">
        <v>76</v>
      </c>
      <c r="AI24" s="7" t="s">
        <v>76</v>
      </c>
      <c r="AJ24" s="7" t="s">
        <v>76</v>
      </c>
      <c r="AK24" s="7" t="s">
        <v>76</v>
      </c>
      <c r="AL24" s="7" t="s">
        <v>76</v>
      </c>
      <c r="AM24" s="7" t="s">
        <v>76</v>
      </c>
      <c r="AN24" s="7" t="s">
        <v>76</v>
      </c>
      <c r="AO24" s="7" t="s">
        <v>76</v>
      </c>
      <c r="AP24" s="7" t="s">
        <v>76</v>
      </c>
      <c r="AQ24" s="7" t="s">
        <v>76</v>
      </c>
      <c r="AR24" s="7" t="s">
        <v>76</v>
      </c>
      <c r="AS24" s="7" t="s">
        <v>76</v>
      </c>
      <c r="AT24" s="7" t="s">
        <v>76</v>
      </c>
      <c r="AU24" s="7" t="s">
        <v>76</v>
      </c>
      <c r="AV24" s="7" t="s">
        <v>76</v>
      </c>
      <c r="AW24" s="7" t="s">
        <v>76</v>
      </c>
      <c r="AX24" s="7" t="s">
        <v>76</v>
      </c>
      <c r="AY24" s="7" t="s">
        <v>76</v>
      </c>
      <c r="AZ24" s="7" t="s">
        <v>76</v>
      </c>
      <c r="BA24" s="7" t="s">
        <v>76</v>
      </c>
      <c r="BB24" s="7" t="s">
        <v>76</v>
      </c>
      <c r="BC24" s="7" t="s">
        <v>76</v>
      </c>
      <c r="BD24" s="7" t="s">
        <v>76</v>
      </c>
      <c r="BE24" s="7" t="s">
        <v>76</v>
      </c>
      <c r="BF24" s="7" t="s">
        <v>76</v>
      </c>
      <c r="BG24" s="7" t="s">
        <v>76</v>
      </c>
      <c r="BH24" s="7" t="s">
        <v>76</v>
      </c>
      <c r="BI24" s="7" t="s">
        <v>76</v>
      </c>
      <c r="BJ24" s="7" t="s">
        <v>76</v>
      </c>
      <c r="BK24" s="7" t="s">
        <v>76</v>
      </c>
      <c r="BL24" s="7" t="s">
        <v>76</v>
      </c>
      <c r="BM24" s="9">
        <v>110.29</v>
      </c>
      <c r="BN24" s="9">
        <v>110.29</v>
      </c>
      <c r="BO24" s="9">
        <v>115.17</v>
      </c>
      <c r="BP24" s="10" t="s">
        <v>123</v>
      </c>
    </row>
    <row r="25" spans="1:68" ht="13.2" x14ac:dyDescent="0.25">
      <c r="A25" s="4">
        <v>45342.4755334375</v>
      </c>
      <c r="B25" s="6" t="s">
        <v>155</v>
      </c>
      <c r="C25" s="6" t="s">
        <v>156</v>
      </c>
      <c r="D25" s="6" t="s">
        <v>157</v>
      </c>
      <c r="E25" s="7" t="s">
        <v>80</v>
      </c>
      <c r="F25" s="7" t="s">
        <v>80</v>
      </c>
      <c r="G25" s="7" t="s">
        <v>81</v>
      </c>
      <c r="H25" s="7" t="s">
        <v>81</v>
      </c>
      <c r="I25" s="10" t="s">
        <v>73</v>
      </c>
      <c r="J25" s="7" t="s">
        <v>82</v>
      </c>
      <c r="K25" s="7" t="s">
        <v>75</v>
      </c>
      <c r="L25" s="7" t="s">
        <v>76</v>
      </c>
      <c r="M25" s="7" t="s">
        <v>76</v>
      </c>
      <c r="N25" s="7" t="s">
        <v>76</v>
      </c>
      <c r="O25" s="7" t="s">
        <v>76</v>
      </c>
      <c r="P25" s="7" t="s">
        <v>76</v>
      </c>
      <c r="Q25" s="7" t="s">
        <v>76</v>
      </c>
      <c r="R25" s="7" t="s">
        <v>76</v>
      </c>
      <c r="S25" s="7" t="s">
        <v>76</v>
      </c>
      <c r="T25" s="7" t="s">
        <v>76</v>
      </c>
      <c r="U25" s="7" t="s">
        <v>76</v>
      </c>
      <c r="V25" s="7" t="s">
        <v>76</v>
      </c>
      <c r="W25" s="7" t="s">
        <v>76</v>
      </c>
      <c r="X25" s="7" t="s">
        <v>76</v>
      </c>
      <c r="Y25" s="7" t="s">
        <v>76</v>
      </c>
      <c r="Z25" s="7" t="s">
        <v>76</v>
      </c>
      <c r="AA25" s="7" t="s">
        <v>76</v>
      </c>
      <c r="AB25" s="7" t="s">
        <v>76</v>
      </c>
      <c r="AC25" s="7" t="s">
        <v>76</v>
      </c>
      <c r="AD25" s="7" t="s">
        <v>76</v>
      </c>
      <c r="AE25" s="7" t="s">
        <v>76</v>
      </c>
      <c r="AF25" s="7" t="s">
        <v>76</v>
      </c>
      <c r="AG25" s="7" t="s">
        <v>76</v>
      </c>
      <c r="AH25" s="7" t="s">
        <v>76</v>
      </c>
      <c r="AI25" s="7" t="s">
        <v>76</v>
      </c>
      <c r="AJ25" s="7" t="s">
        <v>76</v>
      </c>
      <c r="AK25" s="7" t="s">
        <v>76</v>
      </c>
      <c r="AL25" s="7" t="s">
        <v>76</v>
      </c>
      <c r="AM25" s="7" t="s">
        <v>76</v>
      </c>
      <c r="AN25" s="7" t="s">
        <v>76</v>
      </c>
      <c r="AO25" s="7" t="s">
        <v>76</v>
      </c>
      <c r="AP25" s="7" t="s">
        <v>76</v>
      </c>
      <c r="AQ25" s="7" t="s">
        <v>76</v>
      </c>
      <c r="AR25" s="7" t="s">
        <v>76</v>
      </c>
      <c r="AS25" s="7" t="s">
        <v>76</v>
      </c>
      <c r="AT25" s="7" t="s">
        <v>76</v>
      </c>
      <c r="AU25" s="7" t="s">
        <v>76</v>
      </c>
      <c r="AV25" s="7" t="s">
        <v>76</v>
      </c>
      <c r="AW25" s="7" t="s">
        <v>76</v>
      </c>
      <c r="AX25" s="7" t="s">
        <v>76</v>
      </c>
      <c r="AY25" s="7" t="s">
        <v>76</v>
      </c>
      <c r="AZ25" s="7" t="s">
        <v>76</v>
      </c>
      <c r="BA25" s="7" t="s">
        <v>76</v>
      </c>
      <c r="BB25" s="7" t="s">
        <v>76</v>
      </c>
      <c r="BC25" s="7" t="s">
        <v>76</v>
      </c>
      <c r="BD25" s="7" t="s">
        <v>76</v>
      </c>
      <c r="BE25" s="7" t="s">
        <v>76</v>
      </c>
      <c r="BF25" s="7" t="s">
        <v>76</v>
      </c>
      <c r="BG25" s="7" t="s">
        <v>76</v>
      </c>
      <c r="BH25" s="7" t="s">
        <v>76</v>
      </c>
      <c r="BI25" s="7" t="s">
        <v>76</v>
      </c>
      <c r="BJ25" s="7" t="s">
        <v>76</v>
      </c>
      <c r="BK25" s="7" t="s">
        <v>76</v>
      </c>
      <c r="BL25" s="7" t="s">
        <v>76</v>
      </c>
      <c r="BM25" s="9">
        <v>110.29</v>
      </c>
      <c r="BN25" s="9">
        <v>110.29</v>
      </c>
      <c r="BO25" s="7" t="s">
        <v>116</v>
      </c>
      <c r="BP25" s="9">
        <v>97.56</v>
      </c>
    </row>
    <row r="26" spans="1:68" ht="13.2" x14ac:dyDescent="0.25">
      <c r="A26" s="4">
        <v>45348.615297685188</v>
      </c>
      <c r="B26" s="6" t="s">
        <v>158</v>
      </c>
      <c r="C26" s="6" t="s">
        <v>159</v>
      </c>
      <c r="D26" s="6" t="s">
        <v>160</v>
      </c>
      <c r="E26" s="7" t="s">
        <v>80</v>
      </c>
      <c r="F26" s="7" t="s">
        <v>80</v>
      </c>
      <c r="G26" s="7" t="s">
        <v>81</v>
      </c>
      <c r="H26" s="7" t="s">
        <v>81</v>
      </c>
      <c r="I26" s="7" t="s">
        <v>73</v>
      </c>
      <c r="J26" s="7" t="s">
        <v>82</v>
      </c>
      <c r="K26" s="7" t="s">
        <v>75</v>
      </c>
      <c r="L26" s="7" t="s">
        <v>76</v>
      </c>
      <c r="M26" s="7" t="s">
        <v>76</v>
      </c>
      <c r="N26" s="7" t="s">
        <v>76</v>
      </c>
      <c r="O26" s="7" t="s">
        <v>76</v>
      </c>
      <c r="P26" s="7" t="s">
        <v>76</v>
      </c>
      <c r="Q26" s="7" t="s">
        <v>76</v>
      </c>
      <c r="R26" s="7" t="s">
        <v>76</v>
      </c>
      <c r="S26" s="7" t="s">
        <v>76</v>
      </c>
      <c r="T26" s="7" t="s">
        <v>76</v>
      </c>
      <c r="U26" s="7" t="s">
        <v>76</v>
      </c>
      <c r="V26" s="7" t="s">
        <v>76</v>
      </c>
      <c r="W26" s="7" t="s">
        <v>76</v>
      </c>
      <c r="X26" s="7" t="s">
        <v>76</v>
      </c>
      <c r="Y26" s="7" t="s">
        <v>76</v>
      </c>
      <c r="Z26" s="7" t="s">
        <v>76</v>
      </c>
      <c r="AA26" s="7" t="s">
        <v>76</v>
      </c>
      <c r="AB26" s="7" t="s">
        <v>76</v>
      </c>
      <c r="AC26" s="7" t="s">
        <v>76</v>
      </c>
      <c r="AD26" s="7" t="s">
        <v>76</v>
      </c>
      <c r="AE26" s="7" t="s">
        <v>76</v>
      </c>
      <c r="AF26" s="7" t="s">
        <v>76</v>
      </c>
      <c r="AG26" s="7" t="s">
        <v>76</v>
      </c>
      <c r="AH26" s="7" t="s">
        <v>76</v>
      </c>
      <c r="AI26" s="7" t="s">
        <v>76</v>
      </c>
      <c r="AJ26" s="7" t="s">
        <v>76</v>
      </c>
      <c r="AK26" s="7" t="s">
        <v>76</v>
      </c>
      <c r="AL26" s="7" t="s">
        <v>76</v>
      </c>
      <c r="AM26" s="7" t="s">
        <v>76</v>
      </c>
      <c r="AN26" s="7" t="s">
        <v>76</v>
      </c>
      <c r="AO26" s="7" t="s">
        <v>76</v>
      </c>
      <c r="AP26" s="7" t="s">
        <v>76</v>
      </c>
      <c r="AQ26" s="7" t="s">
        <v>76</v>
      </c>
      <c r="AR26" s="7" t="s">
        <v>76</v>
      </c>
      <c r="AS26" s="7" t="s">
        <v>76</v>
      </c>
      <c r="AT26" s="7" t="s">
        <v>76</v>
      </c>
      <c r="AU26" s="7" t="s">
        <v>76</v>
      </c>
      <c r="AV26" s="7" t="s">
        <v>76</v>
      </c>
      <c r="AW26" s="7" t="s">
        <v>76</v>
      </c>
      <c r="AX26" s="7" t="s">
        <v>76</v>
      </c>
      <c r="AY26" s="7" t="s">
        <v>76</v>
      </c>
      <c r="AZ26" s="7" t="s">
        <v>76</v>
      </c>
      <c r="BA26" s="7" t="s">
        <v>76</v>
      </c>
      <c r="BB26" s="7" t="s">
        <v>76</v>
      </c>
      <c r="BC26" s="7" t="s">
        <v>76</v>
      </c>
      <c r="BD26" s="7" t="s">
        <v>76</v>
      </c>
      <c r="BE26" s="7" t="s">
        <v>76</v>
      </c>
      <c r="BF26" s="7" t="s">
        <v>76</v>
      </c>
      <c r="BG26" s="7" t="s">
        <v>76</v>
      </c>
      <c r="BH26" s="7" t="s">
        <v>76</v>
      </c>
      <c r="BI26" s="7" t="s">
        <v>76</v>
      </c>
      <c r="BJ26" s="7" t="s">
        <v>76</v>
      </c>
      <c r="BK26" s="7" t="s">
        <v>76</v>
      </c>
      <c r="BL26" s="7" t="s">
        <v>76</v>
      </c>
      <c r="BM26" s="9">
        <v>110.29</v>
      </c>
      <c r="BN26" s="9">
        <v>110.29</v>
      </c>
      <c r="BO26" s="9">
        <v>97.56</v>
      </c>
      <c r="BP26" s="7">
        <v>158.13</v>
      </c>
    </row>
    <row r="27" spans="1:68" ht="13.2" x14ac:dyDescent="0.25">
      <c r="A27" s="4">
        <v>45343.595445381943</v>
      </c>
      <c r="B27" s="6" t="s">
        <v>161</v>
      </c>
      <c r="C27" s="6" t="s">
        <v>162</v>
      </c>
      <c r="D27" s="6" t="s">
        <v>163</v>
      </c>
      <c r="E27" s="7" t="s">
        <v>80</v>
      </c>
      <c r="F27" s="7" t="s">
        <v>80</v>
      </c>
      <c r="G27" s="7" t="s">
        <v>81</v>
      </c>
      <c r="H27" s="7" t="s">
        <v>81</v>
      </c>
      <c r="I27" s="7" t="s">
        <v>92</v>
      </c>
      <c r="J27" s="7" t="s">
        <v>82</v>
      </c>
      <c r="K27" s="7" t="s">
        <v>76</v>
      </c>
      <c r="L27" s="7" t="s">
        <v>76</v>
      </c>
      <c r="M27" s="7" t="s">
        <v>76</v>
      </c>
      <c r="N27" s="7" t="s">
        <v>76</v>
      </c>
      <c r="O27" s="7" t="s">
        <v>76</v>
      </c>
      <c r="P27" s="7" t="s">
        <v>76</v>
      </c>
      <c r="Q27" s="7" t="s">
        <v>76</v>
      </c>
      <c r="R27" s="7" t="s">
        <v>76</v>
      </c>
      <c r="S27" s="7" t="s">
        <v>76</v>
      </c>
      <c r="T27" s="7" t="s">
        <v>76</v>
      </c>
      <c r="U27" s="7" t="s">
        <v>76</v>
      </c>
      <c r="V27" s="7" t="s">
        <v>76</v>
      </c>
      <c r="W27" s="7" t="s">
        <v>76</v>
      </c>
      <c r="X27" s="7" t="s">
        <v>76</v>
      </c>
      <c r="Y27" s="7" t="s">
        <v>76</v>
      </c>
      <c r="Z27" s="7" t="s">
        <v>76</v>
      </c>
      <c r="AA27" s="7" t="s">
        <v>76</v>
      </c>
      <c r="AB27" s="7" t="s">
        <v>76</v>
      </c>
      <c r="AC27" s="7" t="s">
        <v>76</v>
      </c>
      <c r="AD27" s="7" t="s">
        <v>76</v>
      </c>
      <c r="AE27" s="7" t="s">
        <v>76</v>
      </c>
      <c r="AF27" s="7" t="s">
        <v>76</v>
      </c>
      <c r="AG27" s="7" t="s">
        <v>76</v>
      </c>
      <c r="AH27" s="7" t="s">
        <v>76</v>
      </c>
      <c r="AI27" s="7" t="s">
        <v>76</v>
      </c>
      <c r="AJ27" s="7" t="s">
        <v>76</v>
      </c>
      <c r="AK27" s="7" t="s">
        <v>76</v>
      </c>
      <c r="AL27" s="7" t="s">
        <v>76</v>
      </c>
      <c r="AM27" s="7" t="s">
        <v>76</v>
      </c>
      <c r="AN27" s="7" t="s">
        <v>76</v>
      </c>
      <c r="AO27" s="7" t="s">
        <v>76</v>
      </c>
      <c r="AP27" s="7" t="s">
        <v>76</v>
      </c>
      <c r="AQ27" s="7" t="s">
        <v>76</v>
      </c>
      <c r="AR27" s="7" t="s">
        <v>76</v>
      </c>
      <c r="AS27" s="7" t="s">
        <v>76</v>
      </c>
      <c r="AT27" s="7" t="s">
        <v>76</v>
      </c>
      <c r="AU27" s="7" t="s">
        <v>76</v>
      </c>
      <c r="AV27" s="7" t="s">
        <v>76</v>
      </c>
      <c r="AW27" s="7" t="s">
        <v>76</v>
      </c>
      <c r="AX27" s="7" t="s">
        <v>76</v>
      </c>
      <c r="AY27" s="7" t="s">
        <v>76</v>
      </c>
      <c r="AZ27" s="7" t="s">
        <v>76</v>
      </c>
      <c r="BA27" s="7" t="s">
        <v>76</v>
      </c>
      <c r="BB27" s="7" t="s">
        <v>76</v>
      </c>
      <c r="BC27" s="7" t="s">
        <v>76</v>
      </c>
      <c r="BD27" s="7" t="s">
        <v>76</v>
      </c>
      <c r="BE27" s="7" t="s">
        <v>76</v>
      </c>
      <c r="BF27" s="7" t="s">
        <v>76</v>
      </c>
      <c r="BG27" s="7" t="s">
        <v>76</v>
      </c>
      <c r="BH27" s="7" t="s">
        <v>76</v>
      </c>
      <c r="BI27" s="7" t="s">
        <v>76</v>
      </c>
      <c r="BJ27" s="7" t="s">
        <v>76</v>
      </c>
      <c r="BK27" s="7" t="s">
        <v>76</v>
      </c>
      <c r="BL27" s="7" t="s">
        <v>76</v>
      </c>
      <c r="BM27" s="9">
        <v>120.08</v>
      </c>
      <c r="BN27" s="9">
        <v>120.08</v>
      </c>
      <c r="BO27" s="9">
        <v>97.56</v>
      </c>
      <c r="BP27" s="9">
        <v>97.56</v>
      </c>
    </row>
    <row r="28" spans="1:68" ht="15.75" customHeight="1" x14ac:dyDescent="0.25">
      <c r="E28" s="11">
        <f>COUNTIF(E$2:E$27,"inpc - R$ 115,11")</f>
        <v>18</v>
      </c>
      <c r="F28" s="11">
        <f>COUNTIF(F$2:F$27,"inpc - R$ 115,11")</f>
        <v>19</v>
      </c>
      <c r="G28" s="12">
        <f>COUNTIF(G$2:G$27,"inpc - R$ 62,79")</f>
        <v>19</v>
      </c>
      <c r="H28" s="12">
        <f>COUNTIF(H$2:H$27,"inpc - R$ 62,79")</f>
        <v>20</v>
      </c>
      <c r="I28" s="13">
        <f>COUNTIF(I$2:I$27,"inpc - R$ 70,12")</f>
        <v>4</v>
      </c>
      <c r="J28" s="13">
        <f>COUNTIF(J$2:J$27,"inpc - R$ 666,74")</f>
        <v>9</v>
      </c>
      <c r="K28" s="14">
        <f>COUNTIF(K$2:K$27,"sim")</f>
        <v>5</v>
      </c>
      <c r="L28" s="14">
        <f t="shared" ref="L28:BK28" si="0">COUNTIF(L$2:L$27,"sim")</f>
        <v>22</v>
      </c>
      <c r="M28" s="14">
        <f t="shared" si="0"/>
        <v>22</v>
      </c>
      <c r="N28" s="14">
        <f>COUNTIF(N$2:N$27,"sim")</f>
        <v>21</v>
      </c>
      <c r="O28" s="14">
        <f t="shared" si="0"/>
        <v>22</v>
      </c>
      <c r="P28" s="14">
        <f t="shared" si="0"/>
        <v>22</v>
      </c>
      <c r="Q28" s="14">
        <f t="shared" si="0"/>
        <v>21</v>
      </c>
      <c r="R28" s="14">
        <f t="shared" si="0"/>
        <v>21</v>
      </c>
      <c r="S28" s="14">
        <f t="shared" si="0"/>
        <v>22</v>
      </c>
      <c r="T28" s="14">
        <f t="shared" si="0"/>
        <v>22</v>
      </c>
      <c r="U28" s="14">
        <f t="shared" si="0"/>
        <v>22</v>
      </c>
      <c r="V28" s="14">
        <f t="shared" si="0"/>
        <v>22</v>
      </c>
      <c r="W28" s="14">
        <f t="shared" si="0"/>
        <v>22</v>
      </c>
      <c r="X28" s="14">
        <f t="shared" si="0"/>
        <v>22</v>
      </c>
      <c r="Y28" s="14">
        <f t="shared" si="0"/>
        <v>18</v>
      </c>
      <c r="Z28" s="14">
        <f t="shared" si="0"/>
        <v>19</v>
      </c>
      <c r="AA28" s="14">
        <f t="shared" si="0"/>
        <v>19</v>
      </c>
      <c r="AB28" s="14">
        <f t="shared" si="0"/>
        <v>21</v>
      </c>
      <c r="AC28" s="14">
        <f t="shared" si="0"/>
        <v>22</v>
      </c>
      <c r="AD28" s="14">
        <f t="shared" si="0"/>
        <v>22</v>
      </c>
      <c r="AE28" s="14">
        <f t="shared" si="0"/>
        <v>20</v>
      </c>
      <c r="AF28" s="14">
        <f t="shared" si="0"/>
        <v>20</v>
      </c>
      <c r="AG28" s="14">
        <f t="shared" si="0"/>
        <v>20</v>
      </c>
      <c r="AH28" s="14">
        <f t="shared" si="0"/>
        <v>20</v>
      </c>
      <c r="AI28" s="14">
        <f t="shared" si="0"/>
        <v>22</v>
      </c>
      <c r="AJ28" s="14">
        <f t="shared" si="0"/>
        <v>21</v>
      </c>
      <c r="AK28" s="14">
        <f t="shared" si="0"/>
        <v>22</v>
      </c>
      <c r="AL28" s="14">
        <f t="shared" si="0"/>
        <v>20</v>
      </c>
      <c r="AM28" s="14">
        <f t="shared" si="0"/>
        <v>20</v>
      </c>
      <c r="AN28" s="14">
        <f t="shared" si="0"/>
        <v>20</v>
      </c>
      <c r="AO28" s="14">
        <f t="shared" si="0"/>
        <v>20</v>
      </c>
      <c r="AP28" s="14">
        <f t="shared" si="0"/>
        <v>21</v>
      </c>
      <c r="AQ28" s="14">
        <f t="shared" si="0"/>
        <v>21</v>
      </c>
      <c r="AR28" s="14">
        <f t="shared" si="0"/>
        <v>20</v>
      </c>
      <c r="AS28" s="14">
        <f t="shared" si="0"/>
        <v>20</v>
      </c>
      <c r="AT28" s="14">
        <f t="shared" si="0"/>
        <v>20</v>
      </c>
      <c r="AU28" s="14">
        <f t="shared" si="0"/>
        <v>19</v>
      </c>
      <c r="AV28" s="14">
        <f t="shared" si="0"/>
        <v>19</v>
      </c>
      <c r="AW28" s="14">
        <f t="shared" si="0"/>
        <v>21</v>
      </c>
      <c r="AX28" s="14">
        <f t="shared" si="0"/>
        <v>21</v>
      </c>
      <c r="AY28" s="14">
        <f t="shared" si="0"/>
        <v>19</v>
      </c>
      <c r="AZ28" s="14">
        <f t="shared" si="0"/>
        <v>19</v>
      </c>
      <c r="BA28" s="14">
        <f t="shared" si="0"/>
        <v>20</v>
      </c>
      <c r="BB28" s="14">
        <f t="shared" si="0"/>
        <v>19</v>
      </c>
      <c r="BC28" s="14">
        <f t="shared" si="0"/>
        <v>19</v>
      </c>
      <c r="BD28" s="14">
        <f t="shared" si="0"/>
        <v>19</v>
      </c>
      <c r="BE28" s="14">
        <f t="shared" si="0"/>
        <v>19</v>
      </c>
      <c r="BF28" s="14">
        <f t="shared" si="0"/>
        <v>19</v>
      </c>
      <c r="BG28" s="14">
        <f t="shared" si="0"/>
        <v>19</v>
      </c>
      <c r="BH28" s="14">
        <f t="shared" si="0"/>
        <v>19</v>
      </c>
      <c r="BI28" s="14">
        <f t="shared" si="0"/>
        <v>20</v>
      </c>
      <c r="BJ28" s="14">
        <f t="shared" si="0"/>
        <v>19</v>
      </c>
      <c r="BK28" s="14">
        <f t="shared" si="0"/>
        <v>20</v>
      </c>
      <c r="BL28" s="14">
        <f>COUNTIF(BL$2:BL$27,"sim")</f>
        <v>19</v>
      </c>
      <c r="BM28" s="15">
        <f>COUNTIF(BM$2:BM$27,"R$ 110,29")</f>
        <v>14</v>
      </c>
      <c r="BN28" s="15">
        <f>COUNTIF(BN$2:BN$27,"R$ 110,29")</f>
        <v>13</v>
      </c>
      <c r="BO28" s="16">
        <f>COUNTIF(BO$2:BO$27,"R$ 97,45")</f>
        <v>9</v>
      </c>
      <c r="BP28" s="17">
        <f>COUNTIF(BP$2:BP$27,"R$ 97,56")</f>
        <v>7</v>
      </c>
    </row>
    <row r="29" spans="1:68" ht="15.75" customHeight="1" x14ac:dyDescent="0.25">
      <c r="E29" s="18">
        <f>COUNTIF(E$2:E$27,"IPCA - R$ 116,20")</f>
        <v>4</v>
      </c>
      <c r="F29" s="18">
        <f>COUNTIF(F$2:F$27,"IPCA - R$ 116,20")</f>
        <v>4</v>
      </c>
      <c r="G29" s="19">
        <f>COUNTIF(G$2:G$27,"IPCA - R$ 63,38")</f>
        <v>3</v>
      </c>
      <c r="H29" s="19">
        <f>COUNTIF(H$2:H$27,"IPCA - R$ 63,38")</f>
        <v>3</v>
      </c>
      <c r="I29" s="20">
        <f>COUNTIF(I$2:I$27,"IPCA - R$ 70,07")</f>
        <v>2</v>
      </c>
      <c r="J29" s="21">
        <f>COUNTIF(J$2:J$27,"nenhuma das opções.")</f>
        <v>14</v>
      </c>
      <c r="K29" s="22">
        <f>COUNTIF(K$2:K$27,"não")</f>
        <v>21</v>
      </c>
      <c r="L29" s="22">
        <f t="shared" ref="L29:BL29" si="1">COUNTIF(L$2:L$27,"não")</f>
        <v>4</v>
      </c>
      <c r="M29" s="22">
        <f t="shared" si="1"/>
        <v>4</v>
      </c>
      <c r="N29" s="22">
        <f t="shared" si="1"/>
        <v>5</v>
      </c>
      <c r="O29" s="22">
        <f t="shared" si="1"/>
        <v>4</v>
      </c>
      <c r="P29" s="22">
        <f t="shared" si="1"/>
        <v>4</v>
      </c>
      <c r="Q29" s="22">
        <f t="shared" si="1"/>
        <v>5</v>
      </c>
      <c r="R29" s="22">
        <f t="shared" si="1"/>
        <v>5</v>
      </c>
      <c r="S29" s="22">
        <f t="shared" si="1"/>
        <v>4</v>
      </c>
      <c r="T29" s="22">
        <f t="shared" si="1"/>
        <v>4</v>
      </c>
      <c r="U29" s="22">
        <f t="shared" si="1"/>
        <v>4</v>
      </c>
      <c r="V29" s="22">
        <f t="shared" si="1"/>
        <v>4</v>
      </c>
      <c r="W29" s="22">
        <f t="shared" si="1"/>
        <v>4</v>
      </c>
      <c r="X29" s="22">
        <f t="shared" si="1"/>
        <v>4</v>
      </c>
      <c r="Y29" s="22">
        <f t="shared" si="1"/>
        <v>8</v>
      </c>
      <c r="Z29" s="22">
        <f t="shared" si="1"/>
        <v>7</v>
      </c>
      <c r="AA29" s="22">
        <f t="shared" si="1"/>
        <v>7</v>
      </c>
      <c r="AB29" s="22">
        <f t="shared" si="1"/>
        <v>5</v>
      </c>
      <c r="AC29" s="22">
        <f t="shared" si="1"/>
        <v>4</v>
      </c>
      <c r="AD29" s="22">
        <f t="shared" si="1"/>
        <v>4</v>
      </c>
      <c r="AE29" s="22">
        <f t="shared" si="1"/>
        <v>6</v>
      </c>
      <c r="AF29" s="22">
        <f t="shared" si="1"/>
        <v>6</v>
      </c>
      <c r="AG29" s="22">
        <f t="shared" si="1"/>
        <v>6</v>
      </c>
      <c r="AH29" s="22">
        <f t="shared" si="1"/>
        <v>6</v>
      </c>
      <c r="AI29" s="22">
        <f t="shared" si="1"/>
        <v>4</v>
      </c>
      <c r="AJ29" s="22">
        <f t="shared" si="1"/>
        <v>5</v>
      </c>
      <c r="AK29" s="22">
        <f t="shared" si="1"/>
        <v>4</v>
      </c>
      <c r="AL29" s="22">
        <f t="shared" si="1"/>
        <v>6</v>
      </c>
      <c r="AM29" s="22">
        <f t="shared" si="1"/>
        <v>6</v>
      </c>
      <c r="AN29" s="22">
        <f t="shared" si="1"/>
        <v>6</v>
      </c>
      <c r="AO29" s="22">
        <f t="shared" si="1"/>
        <v>6</v>
      </c>
      <c r="AP29" s="22">
        <f t="shared" si="1"/>
        <v>5</v>
      </c>
      <c r="AQ29" s="22">
        <f t="shared" si="1"/>
        <v>5</v>
      </c>
      <c r="AR29" s="22">
        <f t="shared" si="1"/>
        <v>6</v>
      </c>
      <c r="AS29" s="22">
        <f t="shared" si="1"/>
        <v>6</v>
      </c>
      <c r="AT29" s="22">
        <f t="shared" si="1"/>
        <v>6</v>
      </c>
      <c r="AU29" s="22">
        <f t="shared" si="1"/>
        <v>7</v>
      </c>
      <c r="AV29" s="22">
        <f t="shared" si="1"/>
        <v>7</v>
      </c>
      <c r="AW29" s="22">
        <f t="shared" si="1"/>
        <v>5</v>
      </c>
      <c r="AX29" s="22">
        <f t="shared" si="1"/>
        <v>5</v>
      </c>
      <c r="AY29" s="22">
        <f t="shared" si="1"/>
        <v>7</v>
      </c>
      <c r="AZ29" s="22">
        <f t="shared" si="1"/>
        <v>7</v>
      </c>
      <c r="BA29" s="22">
        <f t="shared" si="1"/>
        <v>6</v>
      </c>
      <c r="BB29" s="22">
        <f t="shared" si="1"/>
        <v>7</v>
      </c>
      <c r="BC29" s="22">
        <f t="shared" si="1"/>
        <v>7</v>
      </c>
      <c r="BD29" s="22">
        <f t="shared" si="1"/>
        <v>7</v>
      </c>
      <c r="BE29" s="22">
        <f t="shared" si="1"/>
        <v>7</v>
      </c>
      <c r="BF29" s="22">
        <f t="shared" si="1"/>
        <v>7</v>
      </c>
      <c r="BG29" s="22">
        <f t="shared" si="1"/>
        <v>7</v>
      </c>
      <c r="BH29" s="22">
        <f t="shared" si="1"/>
        <v>7</v>
      </c>
      <c r="BI29" s="22">
        <f t="shared" si="1"/>
        <v>6</v>
      </c>
      <c r="BJ29" s="22">
        <f t="shared" si="1"/>
        <v>7</v>
      </c>
      <c r="BK29" s="22">
        <f t="shared" si="1"/>
        <v>6</v>
      </c>
      <c r="BL29" s="22">
        <f t="shared" si="1"/>
        <v>7</v>
      </c>
      <c r="BM29" s="23">
        <f>COUNTIF(BM$2:BM$27,"R$ 120,08")</f>
        <v>4</v>
      </c>
      <c r="BN29" s="23">
        <f>COUNTIF(BN$2:BN$27,"R$ 120,08")</f>
        <v>4</v>
      </c>
      <c r="BO29" s="24">
        <f>COUNTIF(BO$2:BO$27,"R$ 115,17")</f>
        <v>1</v>
      </c>
      <c r="BP29" s="25">
        <f>COUNTIF(BP$2:BP$27,"R$ 158,13")</f>
        <v>9</v>
      </c>
    </row>
    <row r="30" spans="1:68" ht="15.75" customHeight="1" x14ac:dyDescent="0.25">
      <c r="E30" s="26">
        <f>COUNTIF(E$2:E$27,"IGPM - ÍNDICE NEGATIVO (NÃO USAR)")</f>
        <v>3</v>
      </c>
      <c r="F30" s="26">
        <f>COUNTIF(F$2:F$27,"IGPM - ÍNDICE NEGATIVO (NÃO USAR)")</f>
        <v>2</v>
      </c>
      <c r="G30" s="26">
        <f>COUNTIF(G$2:G$27,"IGPM - ÍNDICE NEGATIVO (NÃO USAR)")</f>
        <v>3</v>
      </c>
      <c r="H30" s="26">
        <f>COUNTIF(H$2:H$27,"IGPM - ÍNDICE NEGATIVO (NÃO USAR)")</f>
        <v>2</v>
      </c>
      <c r="I30" s="27">
        <f>COUNTIF(I$2:I$27,"Proposta apresentada pelo Prestador no valor de R$ 52,00")</f>
        <v>20</v>
      </c>
      <c r="J30" s="13">
        <f>COUNTIF(J$2:J$27,"Proposta apresentada pelo Prestador no valor de R$ 790,00.")</f>
        <v>3</v>
      </c>
      <c r="K30" s="28">
        <f>SUM(K28:K29)</f>
        <v>26</v>
      </c>
      <c r="L30" s="28">
        <f t="shared" ref="L30:BL30" si="2">SUM(L28:L29)</f>
        <v>26</v>
      </c>
      <c r="M30" s="28">
        <f t="shared" si="2"/>
        <v>26</v>
      </c>
      <c r="N30" s="28">
        <f t="shared" si="2"/>
        <v>26</v>
      </c>
      <c r="O30" s="28">
        <f t="shared" si="2"/>
        <v>26</v>
      </c>
      <c r="P30" s="28">
        <f t="shared" si="2"/>
        <v>26</v>
      </c>
      <c r="Q30" s="28">
        <f t="shared" si="2"/>
        <v>26</v>
      </c>
      <c r="R30" s="28">
        <f t="shared" si="2"/>
        <v>26</v>
      </c>
      <c r="S30" s="28">
        <f t="shared" si="2"/>
        <v>26</v>
      </c>
      <c r="T30" s="28">
        <f t="shared" si="2"/>
        <v>26</v>
      </c>
      <c r="U30" s="28">
        <f t="shared" si="2"/>
        <v>26</v>
      </c>
      <c r="V30" s="28">
        <f t="shared" si="2"/>
        <v>26</v>
      </c>
      <c r="W30" s="28">
        <f t="shared" si="2"/>
        <v>26</v>
      </c>
      <c r="X30" s="28">
        <f t="shared" si="2"/>
        <v>26</v>
      </c>
      <c r="Y30" s="28">
        <f t="shared" si="2"/>
        <v>26</v>
      </c>
      <c r="Z30" s="28">
        <f t="shared" si="2"/>
        <v>26</v>
      </c>
      <c r="AA30" s="28">
        <f t="shared" si="2"/>
        <v>26</v>
      </c>
      <c r="AB30" s="28">
        <f t="shared" si="2"/>
        <v>26</v>
      </c>
      <c r="AC30" s="28">
        <f t="shared" si="2"/>
        <v>26</v>
      </c>
      <c r="AD30" s="28">
        <f t="shared" si="2"/>
        <v>26</v>
      </c>
      <c r="AE30" s="28">
        <f t="shared" si="2"/>
        <v>26</v>
      </c>
      <c r="AF30" s="28">
        <f t="shared" si="2"/>
        <v>26</v>
      </c>
      <c r="AG30" s="28">
        <f t="shared" si="2"/>
        <v>26</v>
      </c>
      <c r="AH30" s="28">
        <f t="shared" si="2"/>
        <v>26</v>
      </c>
      <c r="AI30" s="28">
        <f t="shared" si="2"/>
        <v>26</v>
      </c>
      <c r="AJ30" s="28">
        <f t="shared" si="2"/>
        <v>26</v>
      </c>
      <c r="AK30" s="28">
        <f t="shared" si="2"/>
        <v>26</v>
      </c>
      <c r="AL30" s="28">
        <f t="shared" si="2"/>
        <v>26</v>
      </c>
      <c r="AM30" s="28">
        <f t="shared" si="2"/>
        <v>26</v>
      </c>
      <c r="AN30" s="28">
        <f t="shared" si="2"/>
        <v>26</v>
      </c>
      <c r="AO30" s="28">
        <f t="shared" si="2"/>
        <v>26</v>
      </c>
      <c r="AP30" s="28">
        <f t="shared" si="2"/>
        <v>26</v>
      </c>
      <c r="AQ30" s="28">
        <f t="shared" si="2"/>
        <v>26</v>
      </c>
      <c r="AR30" s="28">
        <f t="shared" si="2"/>
        <v>26</v>
      </c>
      <c r="AS30" s="28">
        <f t="shared" si="2"/>
        <v>26</v>
      </c>
      <c r="AT30" s="28">
        <f t="shared" si="2"/>
        <v>26</v>
      </c>
      <c r="AU30" s="28">
        <f t="shared" si="2"/>
        <v>26</v>
      </c>
      <c r="AV30" s="28">
        <f t="shared" si="2"/>
        <v>26</v>
      </c>
      <c r="AW30" s="28">
        <f t="shared" si="2"/>
        <v>26</v>
      </c>
      <c r="AX30" s="28">
        <f t="shared" si="2"/>
        <v>26</v>
      </c>
      <c r="AY30" s="28">
        <f t="shared" si="2"/>
        <v>26</v>
      </c>
      <c r="AZ30" s="28">
        <f t="shared" si="2"/>
        <v>26</v>
      </c>
      <c r="BA30" s="28">
        <f t="shared" si="2"/>
        <v>26</v>
      </c>
      <c r="BB30" s="28">
        <f t="shared" si="2"/>
        <v>26</v>
      </c>
      <c r="BC30" s="28">
        <f t="shared" si="2"/>
        <v>26</v>
      </c>
      <c r="BD30" s="28">
        <f t="shared" si="2"/>
        <v>26</v>
      </c>
      <c r="BE30" s="28">
        <f t="shared" si="2"/>
        <v>26</v>
      </c>
      <c r="BF30" s="28">
        <f t="shared" si="2"/>
        <v>26</v>
      </c>
      <c r="BG30" s="28">
        <f t="shared" si="2"/>
        <v>26</v>
      </c>
      <c r="BH30" s="28">
        <f t="shared" si="2"/>
        <v>26</v>
      </c>
      <c r="BI30" s="28">
        <f t="shared" si="2"/>
        <v>26</v>
      </c>
      <c r="BJ30" s="28">
        <f t="shared" si="2"/>
        <v>26</v>
      </c>
      <c r="BK30" s="28">
        <f t="shared" si="2"/>
        <v>26</v>
      </c>
      <c r="BL30" s="28">
        <f t="shared" si="2"/>
        <v>26</v>
      </c>
      <c r="BM30" s="29">
        <f>COUNTIF(BM$2:BM$27,"Valor solicitado pelo prestador: R$ 200,00")</f>
        <v>3</v>
      </c>
      <c r="BN30" s="29">
        <f>COUNTIF(BN$2:BN$27,"Valor solicitado pelo prestador: R$ 200,00")</f>
        <v>3</v>
      </c>
      <c r="BO30" s="30">
        <f>COUNTIF(BO$2:BO$27,"Valor Solicitado pelo Prestador: R$ 100,00")</f>
        <v>6</v>
      </c>
      <c r="BP30" s="29">
        <f>COUNTIF(BP$2:BP$27,"Valor Solicitado pelo Prestador: R$ 200,00")</f>
        <v>6</v>
      </c>
    </row>
    <row r="31" spans="1:68" ht="15.75" customHeight="1" x14ac:dyDescent="0.25">
      <c r="E31" s="31">
        <f>COUNTIF(E$2:E$27,"IGPM - R$ 103,62")</f>
        <v>1</v>
      </c>
      <c r="F31" s="31">
        <f>COUNTIF(F$2:F$27,"IGPM - R$ 103,62")</f>
        <v>1</v>
      </c>
      <c r="G31" s="32">
        <f>COUNTIF(G$2:G$27,"IGPM - R$ 56,62")</f>
        <v>1</v>
      </c>
      <c r="H31" s="32">
        <f>COUNTIF(H$2:H$27,"IGPM - R$ 56,62")</f>
        <v>1</v>
      </c>
      <c r="I31" s="32"/>
      <c r="BO31" s="17">
        <f>COUNTIF(BO$2:BO$27,"R$ 97,56")</f>
        <v>5</v>
      </c>
      <c r="BP31" s="33">
        <f>COUNTIF(BP$2:BP$27,"IGPM - índice negativo (não usar)")</f>
        <v>1</v>
      </c>
    </row>
    <row r="32" spans="1:68" ht="15.75" customHeight="1" x14ac:dyDescent="0.25">
      <c r="BO32" s="34">
        <f>COUNTIF(BO$2:BO$27,"Nenunha das opções.")</f>
        <v>2</v>
      </c>
      <c r="BP32" s="34"/>
    </row>
  </sheetData>
  <sheetProtection algorithmName="SHA-512" hashValue="QAF5/mlXg1bFvuBECjSNwUrbR09wSPgoPLYzUsfGYeyrnD24/OqU32DiMT7pxYUvyZ86ubyQ+7Jb/W4OS7OEHw==" saltValue="vKVF3OALkyDFH3RhfvflJQ==" spinCount="100000" sheet="1" objects="1" scenarios="1"/>
  <conditionalFormatting sqref="A1:XFD1048576">
    <cfRule type="cellIs" dxfId="0" priority="1" operator="equal">
      <formula>"não"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Marcélo José Borsatti</cp:lastModifiedBy>
  <dcterms:created xsi:type="dcterms:W3CDTF">2024-03-11T12:10:28Z</dcterms:created>
  <dcterms:modified xsi:type="dcterms:W3CDTF">2024-03-11T12:25:25Z</dcterms:modified>
</cp:coreProperties>
</file>